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7"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5" r:id="rId14"/>
    <sheet name="Схема" sheetId="26" r:id="rId15"/>
  </sheets>
  <externalReferences>
    <externalReference r:id="rId16"/>
    <externalReference r:id="rId17"/>
    <externalReference r:id="rId18"/>
    <externalReference r:id="rId19"/>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33" i="27" l="1"/>
  <c r="D33" i="27"/>
  <c r="C46" i="27"/>
  <c r="D43" i="27"/>
  <c r="C43" i="27"/>
  <c r="C37" i="27"/>
  <c r="C35" i="27"/>
  <c r="C34" i="27"/>
  <c r="C38" i="27" s="1"/>
  <c r="C42" i="27" s="1"/>
  <c r="C44" i="27" s="1"/>
  <c r="C33" i="27"/>
  <c r="L32" i="27"/>
  <c r="K32" i="27"/>
  <c r="J32" i="27"/>
  <c r="I32" i="27"/>
  <c r="H32" i="27"/>
  <c r="G32" i="27"/>
  <c r="F32" i="27"/>
  <c r="E32" i="27"/>
  <c r="D32" i="27"/>
  <c r="C32" i="27"/>
  <c r="D30" i="27"/>
  <c r="E30" i="27" s="1"/>
  <c r="C30" i="27"/>
  <c r="F30" i="27" l="1"/>
  <c r="E35" i="27"/>
  <c r="C45" i="27"/>
  <c r="D35" i="27"/>
  <c r="D37" i="27"/>
  <c r="E37" i="27" s="1"/>
  <c r="F37" i="27" s="1"/>
  <c r="C47" i="27"/>
  <c r="G37" i="27" l="1"/>
  <c r="E38" i="27"/>
  <c r="E42" i="27" s="1"/>
  <c r="E44" i="27" s="1"/>
  <c r="E47" i="27" s="1"/>
  <c r="D34" i="27"/>
  <c r="D38" i="27" s="1"/>
  <c r="D42" i="27" s="1"/>
  <c r="D44" i="27" s="1"/>
  <c r="E34" i="27"/>
  <c r="C48" i="27"/>
  <c r="G30" i="27"/>
  <c r="F35" i="27"/>
  <c r="F34" i="27" s="1"/>
  <c r="F33" i="27"/>
  <c r="F38" i="27" s="1"/>
  <c r="F42" i="27" s="1"/>
  <c r="F44" i="27" s="1"/>
  <c r="F47" i="27" s="1"/>
  <c r="D47" i="27" l="1"/>
  <c r="D45" i="27"/>
  <c r="G35" i="27"/>
  <c r="G33" i="27"/>
  <c r="G36" i="27"/>
  <c r="H30" i="27"/>
  <c r="D48" i="27" l="1"/>
  <c r="E45" i="27"/>
  <c r="G38" i="27"/>
  <c r="G42" i="27" s="1"/>
  <c r="G44" i="27" s="1"/>
  <c r="G34" i="27"/>
  <c r="I30" i="27"/>
  <c r="H33" i="27"/>
  <c r="H35" i="27"/>
  <c r="H37" i="27"/>
  <c r="G47" i="27" l="1"/>
  <c r="J30" i="27"/>
  <c r="I35" i="27"/>
  <c r="I33" i="27"/>
  <c r="E48" i="27"/>
  <c r="F45" i="27"/>
  <c r="I37" i="27"/>
  <c r="J37" i="27" s="1"/>
  <c r="H34" i="27"/>
  <c r="H38" i="27" s="1"/>
  <c r="H42" i="27" s="1"/>
  <c r="H44" i="27" s="1"/>
  <c r="H47" i="27" l="1"/>
  <c r="I38" i="27"/>
  <c r="I42" i="27" s="1"/>
  <c r="I44" i="27" s="1"/>
  <c r="I47" i="27" s="1"/>
  <c r="I34" i="27"/>
  <c r="F48" i="27"/>
  <c r="G45" i="27"/>
  <c r="K30" i="27"/>
  <c r="J35" i="27"/>
  <c r="J34" i="27" s="1"/>
  <c r="J33" i="27"/>
  <c r="J38" i="27" s="1"/>
  <c r="J42" i="27" s="1"/>
  <c r="J44" i="27" s="1"/>
  <c r="J47" i="27" s="1"/>
  <c r="K35" i="27" l="1"/>
  <c r="K34" i="27" s="1"/>
  <c r="K33" i="27"/>
  <c r="K38" i="27" s="1"/>
  <c r="K42" i="27" s="1"/>
  <c r="K44" i="27" s="1"/>
  <c r="K47" i="27" s="1"/>
  <c r="L30" i="27"/>
  <c r="K37" i="27"/>
  <c r="L37" i="27" s="1"/>
  <c r="G48" i="27"/>
  <c r="H45" i="27"/>
  <c r="H48" i="27" l="1"/>
  <c r="I45" i="27"/>
  <c r="L36" i="27"/>
  <c r="L35" i="27"/>
  <c r="L33" i="27"/>
  <c r="I48" i="27" l="1"/>
  <c r="J45" i="27"/>
  <c r="L34" i="27"/>
  <c r="L38" i="27" s="1"/>
  <c r="L42" i="27" s="1"/>
  <c r="L44" i="27" s="1"/>
  <c r="L47" i="27" l="1"/>
  <c r="C51" i="27" s="1"/>
  <c r="C52" i="27"/>
  <c r="J48" i="27"/>
  <c r="K45" i="27"/>
  <c r="K48" i="27" l="1"/>
  <c r="L45" i="27"/>
  <c r="L48" i="27" l="1"/>
  <c r="C54" i="27" s="1"/>
  <c r="C53" i="27"/>
  <c r="R26" i="5" l="1"/>
  <c r="A9" i="6"/>
  <c r="N26" i="5"/>
  <c r="C25" i="13" l="1"/>
  <c r="T26" i="5"/>
  <c r="K24" i="15"/>
  <c r="I33" i="15"/>
  <c r="K33" i="15" s="1"/>
  <c r="I30" i="15"/>
  <c r="K30" i="15" s="1"/>
  <c r="I27" i="15"/>
  <c r="K27" i="15" s="1"/>
  <c r="C33" i="15"/>
  <c r="C30" i="15" s="1"/>
  <c r="D33" i="15" l="1"/>
  <c r="S26" i="5"/>
  <c r="A9" i="22"/>
  <c r="A9" i="5"/>
  <c r="A8" i="15"/>
  <c r="A9" i="16"/>
  <c r="A9" i="10"/>
  <c r="A10" i="13"/>
  <c r="F25" i="13"/>
  <c r="D25" i="13"/>
  <c r="A14" i="24"/>
  <c r="A11" i="24"/>
  <c r="A8" i="24"/>
  <c r="A4" i="24"/>
  <c r="S3" i="24"/>
  <c r="K25" i="13" l="1"/>
  <c r="G25" i="13"/>
  <c r="E25" i="13"/>
  <c r="H25" i="13"/>
  <c r="B27" i="22" l="1"/>
  <c r="C27" i="15"/>
  <c r="C24" i="15" s="1"/>
  <c r="C52" i="15" l="1"/>
  <c r="C25" i="6" l="1"/>
  <c r="D30" i="15" l="1"/>
  <c r="D52" i="15" s="1"/>
  <c r="D27" i="15" l="1"/>
  <c r="D24" i="15" s="1"/>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<sst xmlns="http://schemas.openxmlformats.org/spreadsheetml/2006/main" count="1514" uniqueCount="719">
  <si>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</si>
  <si>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</si>
  <si>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</si>
  <si>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</si>
  <si>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</si>
  <si>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</si>
  <si>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</si>
  <si>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</si>
  <si>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</si>
  <si>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</si>
  <si>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</si>
  <si>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</si>
  <si>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</si>
  <si>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</si>
  <si>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</si>
  <si>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</si>
  <si>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</si>
  <si>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</si>
  <si>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</si>
  <si>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</si>
  <si>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</si>
  <si>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</si>
  <si>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</si>
  <si>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</si>
  <si>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</si>
  <si>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</si>
  <si>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</si>
  <si>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</si>
  <si>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</si>
  <si>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</si>
  <si>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</si>
  <si>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</si>
  <si>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</si>
  <si>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</si>
  <si>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</si>
  <si>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</si>
  <si>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</si>
  <si>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</si>
  <si>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</si>
  <si>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</si>
  <si>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</si>
  <si>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</si>
  <si>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</si>
  <si>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</si>
  <si>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</si>
  <si>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</si>
  <si>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</si>
  <si>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</si>
  <si>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</si>
  <si>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</si>
  <si>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</si>
  <si>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</si>
  <si>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</si>
  <si>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</si>
  <si>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</si>
  <si>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</si>
  <si>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</si>
  <si>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</si>
  <si>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</si>
  <si>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</si>
  <si>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</si>
  <si>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</si>
  <si>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</si>
  <si>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</si>
  <si>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</si>
  <si>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</si>
  <si>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</si>
  <si>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</si>
  <si>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</si>
  <si>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</si>
  <si>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</si>
  <si>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</si>
  <si>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</si>
  <si>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</si>
  <si>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</si>
  <si>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</si>
  <si>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</si>
  <si>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</si>
  <si>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</si>
  <si>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</si>
  <si>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</si>
  <si>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</si>
  <si>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</si>
  <si>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</si>
  <si>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</si>
  <si>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</si>
  <si>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</si>
  <si>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</si>
  <si>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</si>
  <si>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</si>
  <si>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</si>
  <si>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</si>
  <si>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</si>
  <si>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</si>
  <si>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</si>
  <si>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</si>
  <si>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</si>
  <si>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</si>
  <si>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</si>
  <si>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</si>
  <si>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</si>
  <si>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</si>
  <si>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</si>
  <si>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</si>
  <si>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</si>
  <si>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</si>
  <si>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</si>
  <si>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</si>
  <si>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</si>
  <si>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</si>
  <si>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</si>
  <si>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</si>
  <si>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</si>
  <si>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</si>
  <si>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</si>
  <si>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</si>
  <si>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</si>
  <si>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</si>
  <si>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</si>
  <si>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</si>
  <si>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</si>
  <si>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</si>
  <si>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</si>
  <si>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</si>
  <si>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</si>
  <si>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</si>
  <si>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</si>
  <si>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</si>
  <si>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</si>
  <si>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</si>
  <si>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</si>
  <si>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</si>
  <si>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</si>
  <si>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</si>
  <si>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</si>
  <si>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</si>
  <si>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</si>
  <si>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</si>
  <si>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</si>
  <si>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</si>
  <si>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</si>
  <si>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</si>
  <si>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</si>
  <si>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</si>
  <si>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</si>
  <si>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</si>
  <si>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</si>
  <si>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</si>
  <si>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</si>
  <si>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</si>
  <si>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</si>
  <si>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</si>
  <si>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</si>
  <si>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</si>
  <si>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</si>
  <si>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</si>
  <si>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</si>
  <si>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</si>
  <si>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</si>
  <si>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</si>
  <si>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</si>
  <si>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</si>
  <si>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</si>
  <si>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</si>
  <si>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</si>
  <si>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</si>
  <si>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</si>
  <si>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</si>
  <si>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</si>
  <si>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</si>
  <si>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</si>
  <si>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</si>
  <si>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</si>
  <si>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</si>
  <si>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</si>
  <si>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</si>
  <si>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</si>
  <si>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</si>
  <si>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</si>
  <si>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</si>
  <si>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</si>
  <si>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</si>
  <si>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</si>
  <si>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</si>
  <si>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</si>
  <si>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</si>
  <si>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</si>
  <si>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</si>
  <si>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</si>
  <si>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</si>
  <si>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</si>
  <si>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</si>
  <si>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</si>
  <si>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</si>
  <si>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</si>
  <si>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</si>
  <si>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</si>
  <si>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</si>
  <si>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</si>
  <si>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</si>
  <si>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</si>
  <si>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</si>
  <si>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</si>
  <si>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</si>
  <si>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</si>
  <si>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</si>
  <si>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</si>
  <si>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</si>
  <si>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</si>
  <si>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</si>
  <si>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</si>
  <si>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</si>
  <si>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</si>
  <si>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</si>
  <si>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</si>
  <si>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</si>
  <si>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</si>
  <si>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</si>
  <si>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</si>
  <si>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</si>
  <si>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</si>
  <si>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</si>
  <si>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</si>
  <si>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</si>
  <si>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</si>
  <si>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</si>
  <si>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</si>
  <si>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</si>
  <si>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</si>
  <si>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</si>
  <si>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</si>
  <si>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</si>
  <si>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</si>
  <si>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</si>
  <si>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</si>
  <si>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</si>
  <si>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</si>
  <si>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</si>
  <si>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</si>
  <si>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</si>
  <si>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</si>
  <si>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</si>
  <si>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</si>
  <si>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</si>
  <si>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</si>
  <si>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</si>
  <si>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</si>
  <si>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</si>
  <si>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</si>
  <si>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</si>
  <si>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</si>
  <si>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</si>
  <si>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</si>
  <si>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</si>
  <si>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</si>
  <si>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</si>
  <si>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</si>
  <si>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</si>
  <si>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</si>
  <si>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</si>
  <si>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</si>
  <si>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</si>
  <si>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</si>
  <si>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</si>
  <si>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</si>
  <si>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</si>
  <si>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</si>
  <si>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</si>
  <si>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</si>
  <si>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</si>
  <si>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</si>
  <si>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</si>
  <si>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</si>
  <si>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</si>
  <si>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</si>
  <si>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</si>
  <si>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</si>
  <si>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</si>
  <si>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</si>
  <si>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</si>
  <si>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</si>
  <si>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</si>
  <si>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</si>
  <si>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</si>
  <si>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</si>
  <si>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</si>
  <si>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</si>
  <si>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</si>
  <si>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</si>
  <si>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</si>
  <si>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</si>
  <si>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</si>
  <si>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</si>
  <si>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</si>
  <si>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</si>
  <si>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</si>
  <si>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</si>
  <si>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</si>
  <si>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</si>
  <si>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</si>
  <si>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</si>
  <si>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</si>
  <si>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</si>
  <si>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</si>
  <si>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</si>
  <si>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</si>
  <si>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</si>
  <si>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</si>
  <si>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</si>
  <si>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</si>
  <si>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</si>
  <si>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</si>
  <si>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</si>
  <si>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</si>
  <si>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</si>
  <si>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</si>
  <si>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</si>
  <si>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</si>
  <si>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</si>
  <si>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</si>
  <si>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</si>
  <si>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</si>
  <si>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</si>
  <si>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</si>
  <si>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</si>
  <si>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</si>
  <si>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</si>
  <si>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</si>
  <si>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</si>
  <si>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</si>
  <si>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</si>
  <si>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</si>
  <si>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</si>
  <si>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</si>
  <si>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</si>
  <si>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</si>
  <si>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</si>
  <si>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</si>
  <si>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</si>
  <si>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</si>
  <si>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</si>
  <si>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</si>
  <si>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</si>
  <si>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</si>
  <si>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</si>
  <si>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</si>
  <si>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</si>
  <si>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</si>
  <si>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</si>
  <si>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</si>
  <si>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</si>
  <si>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</si>
  <si>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</si>
  <si>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</si>
  <si>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</si>
  <si>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</si>
  <si>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</si>
  <si>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</si>
  <si>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</si>
  <si>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</si>
  <si>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</si>
  <si>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</si>
  <si>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</si>
  <si>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</si>
  <si>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</si>
  <si>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</si>
  <si>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</si>
  <si>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</si>
  <si>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</si>
  <si>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</si>
  <si>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</si>
  <si>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</si>
  <si>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</si>
  <si>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</si>
  <si>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</si>
  <si>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</si>
  <si>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</si>
  <si>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</si>
  <si>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</si>
  <si>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</si>
  <si>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</si>
  <si>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</si>
  <si>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</si>
  <si>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</si>
  <si>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</si>
  <si>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</si>
  <si>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</si>
  <si>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</si>
  <si>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</si>
  <si>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</si>
  <si>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</si>
  <si>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</si>
  <si>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</si>
  <si>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</si>
  <si>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</si>
  <si>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</si>
  <si>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</si>
  <si>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</si>
  <si>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</si>
  <si>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</si>
  <si>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</si>
  <si>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</si>
  <si>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</si>
  <si>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</si>
  <si>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</si>
  <si>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</si>
  <si>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</si>
  <si>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</si>
  <si>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</si>
  <si>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</si>
  <si>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</si>
  <si>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</si>
  <si>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</si>
  <si>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</si>
  <si>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</si>
  <si>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</si>
  <si>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</si>
  <si>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</si>
  <si>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</si>
  <si>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</si>
  <si>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</si>
  <si>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</si>
  <si>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</si>
  <si>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</si>
  <si>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</si>
  <si>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</si>
  <si>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</si>
  <si>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</si>
  <si>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</si>
  <si>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</si>
  <si>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</si>
  <si>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</si>
  <si>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</si>
  <si>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</si>
  <si>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</si>
  <si>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</si>
  <si>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</si>
  <si>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</si>
  <si>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</si>
  <si>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</si>
  <si>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</si>
  <si>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</si>
  <si>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</si>
  <si>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</si>
  <si>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</si>
  <si>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</si>
  <si>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</si>
  <si>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</si>
  <si>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</si>
  <si>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</si>
  <si>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</si>
  <si>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</si>
  <si>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</si>
  <si>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</si>
  <si>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</si>
  <si>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</si>
  <si>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</si>
  <si>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</si>
  <si>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</si>
  <si>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</si>
  <si>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</si>
  <si>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</si>
  <si>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</si>
  <si>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</si>
  <si>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</si>
  <si>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</si>
  <si>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</si>
  <si>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</si>
  <si>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</si>
  <si>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</si>
  <si>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</si>
  <si>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</si>
  <si>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</si>
  <si>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</si>
  <si>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</si>
  <si>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</si>
  <si>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</si>
  <si>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</si>
  <si>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</si>
  <si>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</si>
  <si>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</si>
  <si>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</si>
  <si>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</si>
  <si>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</si>
  <si>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</si>
  <si>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</si>
  <si>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</si>
  <si>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</si>
  <si>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</si>
  <si>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</si>
  <si>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</si>
  <si>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</si>
  <si>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</si>
  <si>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</si>
  <si>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</si>
  <si>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</si>
  <si>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</si>
  <si>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</si>
  <si>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</si>
  <si>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</si>
  <si>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</si>
  <si>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</si>
  <si>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</si>
  <si>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</si>
  <si>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</si>
  <si>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</si>
  <si>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</si>
  <si>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</si>
  <si>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</si>
  <si>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</si>
  <si>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</si>
  <si>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</si>
  <si>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</si>
  <si>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</si>
  <si>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</si>
  <si>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</si>
  <si>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</si>
  <si>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</si>
  <si>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</si>
  <si>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</si>
  <si>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</si>
  <si>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</si>
  <si>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</si>
  <si>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</si>
  <si>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</si>
  <si>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</si>
  <si>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</si>
  <si>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0,63</t>
  </si>
  <si>
    <t>ТМ630</t>
  </si>
  <si>
    <t>L_ 202201135</t>
  </si>
  <si>
    <t xml:space="preserve">Замена транс-в в  ТП-5004  Т-1   1979 г.в. кол-ве  1шт ТМ-630 на ТМГ-630 </t>
  </si>
  <si>
    <t>ТП-5004  Т-1</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</si>
  <si>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</si>
  <si>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</si>
  <si>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</si>
  <si>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</si>
  <si>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</si>
  <si>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</si>
  <si>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</si>
  <si>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</si>
  <si>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</si>
  <si>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</si>
  <si>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</si>
  <si>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</si>
  <si>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</si>
  <si>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</si>
  <si>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</si>
  <si>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</si>
  <si>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</si>
  <si>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</si>
  <si>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L_202201135</t>
  </si>
  <si>
    <t>Реконструкция  ТП-5004, замена    Т-1   1979 г.в. кол-ве  1шт ТМ-630 на ТМГ-630 .(0)</t>
  </si>
  <si>
    <t>Реконструкция  ТП-, замена    Т-1   нет г.в. кол-ве  1шт ТМ-630 на ТМГ-630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</si>
  <si>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</si>
  <si>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</si>
  <si>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</si>
  <si>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</si>
  <si>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</si>
  <si>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</si>
  <si>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</si>
  <si>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</si>
  <si>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(89,46)</t>
  </si>
  <si>
    <t>тыс.руб.</t>
  </si>
  <si>
    <t>в том числе:</t>
  </si>
  <si>
    <t>строительных работ</t>
  </si>
  <si>
    <t>(0,1)</t>
  </si>
  <si>
    <t>Средства на оплату труда рабочих</t>
  </si>
  <si>
    <t>(0,53)</t>
  </si>
  <si>
    <t>монтажных работ</t>
  </si>
  <si>
    <t>(1,79)</t>
  </si>
  <si>
    <t>Нормативные затраты труда рабочих</t>
  </si>
  <si>
    <t>чел.час.</t>
  </si>
  <si>
    <t>оборудования</t>
  </si>
  <si>
    <t>(86,98)</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</si>
  <si>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</si>
  <si>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</si>
  <si>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</si>
  <si>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</si>
  <si>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</si>
  <si>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</si>
  <si>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</si>
  <si>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</si>
  <si>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</si>
  <si>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</si>
  <si>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</si>
  <si>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</si>
  <si>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</si>
  <si>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</si>
  <si>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</si>
  <si>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</si>
  <si>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ФЕРм08-01-001-03</t>
  </si>
  <si>
    <t>Трансформатор трехфазный: 35 кВ мощностью 630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</si>
  <si>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</si>
  <si>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</si>
  <si>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</si>
  <si>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</si>
  <si>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</si>
  <si>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</si>
  <si>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</si>
  <si>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</si>
  <si>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</si>
  <si>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</si>
  <si>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</si>
  <si>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</si>
  <si>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</si>
  <si>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</si>
  <si>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</si>
  <si>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</si>
  <si>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26,8</t>
  </si>
  <si>
    <t>0,3</t>
  </si>
  <si>
    <t>8,04</t>
  </si>
  <si>
    <t>ЗТм</t>
  </si>
  <si>
    <t>5,76</t>
  </si>
  <si>
    <t>1,9872</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</si>
  <si>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</si>
  <si>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</si>
  <si>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</si>
  <si>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</si>
  <si>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</si>
  <si>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</si>
  <si>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</si>
  <si>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</si>
  <si>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</si>
  <si>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</si>
  <si>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</si>
  <si>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6,624</t>
  </si>
  <si>
    <t>3
О</t>
  </si>
  <si>
    <t>ТЦ_101_22_2221000387_16.03.2022_01</t>
  </si>
  <si>
    <t>Трансформатор силовой ТМГ 630/6-0,4 Δ-Yн-11 УХЛ1</t>
  </si>
  <si>
    <t>шт.</t>
  </si>
  <si>
    <t>5,71</t>
  </si>
  <si>
    <t>(Оборудование)</t>
  </si>
  <si>
    <t>Цена=596010/1,2</t>
  </si>
  <si>
    <t>ФССЦпг-01-01-02-016</t>
  </si>
  <si>
    <t>Погрузо-разгрузочные работы при автомобильных перевозках: Разгрузка металлических конструкций массой от 1 до 3 т</t>
  </si>
  <si>
    <t>1 т груза</t>
  </si>
  <si>
    <t>3,596</t>
  </si>
  <si>
    <t>(Погрузо-разгрузочные работы)</t>
  </si>
  <si>
    <t>Объем=1,798*2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</si>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</sst>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44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30" xfId="0" applyNumberFormat="1" applyFont="1" applyBorder="1" applyAlignment="1">
      <alignment horizontal="right"/>
    </xf>
    <xf numFmtId="2" fontId="61" fillId="0" borderId="30" xfId="0" applyNumberFormat="1" applyFont="1" applyBorder="1" applyAlignment="1">
      <alignment horizontal="right"/>
    </xf>
    <xf numFmtId="0" fontId="61" fillId="0" borderId="0" xfId="0" applyFont="1" applyAlignment="1">
      <alignment vertical="center"/>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0" xfId="0" applyFont="1" applyAlignment="1">
      <alignment wrapText="1"/>
    </xf>
    <xf numFmtId="0" fontId="62" fillId="0" borderId="34" xfId="0" applyFont="1" applyBorder="1" applyAlignment="1">
      <alignment horizontal="center" vertical="top" wrapText="1"/>
    </xf>
    <xf numFmtId="0" fontId="62" fillId="0" borderId="29" xfId="0" applyFont="1" applyBorder="1" applyAlignment="1">
      <alignment horizontal="left" vertical="top" wrapText="1"/>
    </xf>
    <xf numFmtId="0" fontId="62" fillId="0" borderId="29" xfId="0" applyFont="1" applyBorder="1" applyAlignment="1">
      <alignment horizontal="center" vertical="top" wrapText="1"/>
    </xf>
    <xf numFmtId="4" fontId="62" fillId="0" borderId="29" xfId="0" applyNumberFormat="1" applyFont="1" applyBorder="1" applyAlignment="1">
      <alignment horizontal="right" vertical="top" wrapText="1"/>
    </xf>
    <xf numFmtId="3" fontId="62" fillId="0" borderId="35"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36" xfId="0" applyNumberFormat="1" applyFont="1" applyBorder="1" applyAlignment="1">
      <alignment horizontal="right" vertical="top" wrapText="1"/>
    </xf>
    <xf numFmtId="0" fontId="61" fillId="0" borderId="29" xfId="0" applyFont="1" applyBorder="1" applyAlignment="1">
      <alignment horizontal="center" vertical="top" wrapText="1"/>
    </xf>
    <xf numFmtId="4" fontId="61" fillId="0" borderId="29" xfId="0" applyNumberFormat="1" applyFont="1" applyBorder="1" applyAlignment="1">
      <alignment horizontal="right" vertical="top" wrapText="1"/>
    </xf>
    <xf numFmtId="3" fontId="61" fillId="0" borderId="35"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36"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34" xfId="0" applyFont="1" applyBorder="1"/>
    <xf numFmtId="0" fontId="62" fillId="0" borderId="29" xfId="0" applyFont="1" applyBorder="1" applyAlignment="1">
      <alignment horizontal="right" vertical="top" wrapText="1"/>
    </xf>
    <xf numFmtId="4" fontId="62" fillId="0" borderId="29" xfId="0" applyNumberFormat="1" applyFont="1" applyBorder="1" applyAlignment="1">
      <alignment horizontal="right" vertical="top"/>
    </xf>
    <xf numFmtId="0" fontId="62" fillId="0" borderId="29" xfId="0" applyFont="1" applyBorder="1" applyAlignment="1">
      <alignment horizontal="center" vertical="top"/>
    </xf>
    <xf numFmtId="3" fontId="62" fillId="0" borderId="35"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36"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36" xfId="0" applyNumberFormat="1" applyFont="1" applyBorder="1" applyAlignment="1">
      <alignment horizontal="right" vertical="top"/>
    </xf>
    <xf numFmtId="4" fontId="62" fillId="0" borderId="36"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29"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3" fillId="0" borderId="29" xfId="68" applyFont="1" applyBorder="1" applyAlignment="1">
      <alignment horizontal="center" vertical="top"/>
    </xf>
    <xf numFmtId="0" fontId="64" fillId="0" borderId="0" xfId="69" applyFont="1" applyAlignment="1">
      <alignment horizontal="center"/>
    </xf>
    <xf numFmtId="0" fontId="61" fillId="0" borderId="20" xfId="69" applyFont="1" applyBorder="1" applyAlignment="1">
      <alignment horizontal="center" wrapText="1"/>
    </xf>
    <xf numFmtId="0" fontId="61" fillId="0" borderId="20" xfId="0" applyFont="1" applyBorder="1" applyAlignment="1">
      <alignment horizontal="center" wrapText="1"/>
    </xf>
    <xf numFmtId="0" fontId="63" fillId="0" borderId="29" xfId="0" applyFont="1" applyBorder="1" applyAlignment="1">
      <alignment horizontal="center"/>
    </xf>
    <xf numFmtId="0" fontId="61" fillId="0" borderId="20" xfId="3" applyFont="1" applyBorder="1" applyAlignment="1">
      <alignment horizontal="center"/>
    </xf>
    <xf numFmtId="0" fontId="61" fillId="0" borderId="29"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32" xfId="0" applyFont="1" applyBorder="1" applyAlignment="1">
      <alignment horizontal="left" vertical="center" wrapText="1"/>
    </xf>
    <xf numFmtId="0" fontId="65" fillId="0" borderId="30" xfId="0" applyFont="1" applyBorder="1" applyAlignment="1">
      <alignment horizontal="left" vertical="center" wrapText="1"/>
    </xf>
    <xf numFmtId="0" fontId="65" fillId="0" borderId="33" xfId="0" applyFont="1" applyBorder="1" applyAlignment="1">
      <alignment horizontal="left" vertical="center" wrapText="1"/>
    </xf>
    <xf numFmtId="0" fontId="62" fillId="0" borderId="29" xfId="0" applyFont="1" applyBorder="1" applyAlignment="1">
      <alignment horizontal="left" vertical="top" wrapText="1"/>
    </xf>
    <xf numFmtId="0" fontId="61" fillId="0" borderId="0" xfId="0" applyFont="1" applyAlignment="1">
      <alignment horizontal="left" vertical="top" wrapText="1"/>
    </xf>
    <xf numFmtId="0" fontId="61" fillId="0" borderId="36" xfId="0" applyFont="1" applyBorder="1" applyAlignment="1">
      <alignment horizontal="left" vertical="top" wrapText="1"/>
    </xf>
    <xf numFmtId="0" fontId="61" fillId="0" borderId="30" xfId="0" applyFont="1" applyBorder="1" applyAlignment="1">
      <alignment horizontal="center"/>
    </xf>
    <xf numFmtId="0" fontId="61" fillId="0" borderId="29" xfId="0" applyFont="1" applyBorder="1" applyAlignment="1">
      <alignment horizontal="left" vertical="top" wrapText="1"/>
    </xf>
    <xf numFmtId="0" fontId="63" fillId="0" borderId="29" xfId="69" applyFont="1" applyBorder="1" applyAlignment="1">
      <alignment horizontal="center" vertical="center"/>
    </xf>
    <xf numFmtId="0" fontId="62" fillId="0" borderId="0" xfId="0" applyFont="1" applyAlignment="1">
      <alignment horizontal="left" vertical="top" wrapText="1"/>
    </xf>
    <xf numFmtId="0" fontId="63" fillId="0" borderId="20" xfId="69" applyFont="1" applyBorder="1" applyAlignment="1">
      <alignment horizontal="left" vertical="top"/>
    </xf>
    <xf numFmtId="0" fontId="2" fillId="0" borderId="0" xfId="0" applyFont="1" applyAlignment="1">
      <alignment horizontal="center"/>
    </xf>
    <xf numFmtId="0" fontId="0" fillId="0" borderId="0" xfId="0" applyAlignment="1">
      <alignment horizontal="center"/>
    </xf>
    <xf numFmtId="0" fontId="0" fillId="0" borderId="0" xfId="0" applyAlignment="1">
      <alignment horizontal="center"/>
    </xf>
    <xf numFmtId="0" fontId="0" fillId="0" borderId="0" xfId="0" applyFont="1" applyAlignment="1">
      <alignment horizontal="center"/>
    </xf>
    <xf numFmtId="0" fontId="2" fillId="0" borderId="0" xfId="0" applyFont="1" applyAlignment="1">
      <alignment horizontal="center"/>
    </xf>
    <xf numFmtId="0" fontId="67" fillId="0" borderId="31" xfId="50" applyFont="1" applyBorder="1" applyAlignment="1" applyProtection="1">
      <alignment horizontal="center" vertical="center" wrapText="1"/>
    </xf>
    <xf numFmtId="0" fontId="67" fillId="0" borderId="31"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31" xfId="50" applyFont="1" applyBorder="1" applyAlignment="1" applyProtection="1">
      <alignment vertical="center" wrapText="1"/>
    </xf>
    <xf numFmtId="168" fontId="69" fillId="0" borderId="31" xfId="50" applyNumberFormat="1" applyFont="1" applyFill="1" applyBorder="1" applyAlignment="1" applyProtection="1">
      <alignment horizontal="center" vertical="center"/>
    </xf>
    <xf numFmtId="0" fontId="0" fillId="0" borderId="0" xfId="0" applyProtection="1"/>
    <xf numFmtId="3" fontId="69" fillId="0" borderId="31" xfId="50" applyNumberFormat="1" applyFont="1" applyFill="1" applyBorder="1" applyAlignment="1" applyProtection="1">
      <alignment horizontal="center" vertical="center"/>
    </xf>
    <xf numFmtId="9" fontId="69" fillId="0" borderId="31" xfId="50" applyNumberFormat="1" applyFont="1" applyFill="1" applyBorder="1" applyAlignment="1" applyProtection="1">
      <alignment horizontal="center" vertical="center"/>
    </xf>
    <xf numFmtId="169"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31" xfId="50" applyFont="1" applyFill="1" applyBorder="1" applyAlignment="1" applyProtection="1">
      <alignment horizontal="left" vertical="center" wrapText="1"/>
    </xf>
    <xf numFmtId="0" fontId="67" fillId="26" borderId="31" xfId="50" applyFont="1" applyFill="1" applyBorder="1" applyAlignment="1" applyProtection="1">
      <alignment horizontal="center" vertical="center"/>
    </xf>
    <xf numFmtId="167"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37"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7" borderId="31" xfId="50" applyFont="1" applyFill="1" applyBorder="1" applyAlignment="1" applyProtection="1">
      <alignment horizontal="left" vertical="center"/>
    </xf>
    <xf numFmtId="0" fontId="69" fillId="27" borderId="31" xfId="50" applyFont="1" applyFill="1" applyBorder="1" applyAlignment="1" applyProtection="1">
      <alignment horizontal="center" vertical="center"/>
    </xf>
    <xf numFmtId="170" fontId="67" fillId="0" borderId="31" xfId="50" applyNumberFormat="1" applyFont="1" applyFill="1" applyBorder="1" applyAlignment="1" applyProtection="1">
      <alignment horizontal="center" vertical="center"/>
    </xf>
    <xf numFmtId="168" fontId="67" fillId="27" borderId="31" xfId="50" applyNumberFormat="1" applyFont="1" applyFill="1" applyBorder="1" applyAlignment="1" applyProtection="1">
      <alignment horizontal="center" vertical="center"/>
    </xf>
    <xf numFmtId="0" fontId="67" fillId="0" borderId="31" xfId="50" applyFont="1" applyBorder="1" applyAlignment="1" applyProtection="1">
      <alignment vertical="center" wrapText="1"/>
    </xf>
    <xf numFmtId="168" fontId="67" fillId="0" borderId="31" xfId="50" applyNumberFormat="1" applyFont="1" applyFill="1" applyBorder="1" applyAlignment="1" applyProtection="1">
      <alignment horizontal="center" vertical="center"/>
    </xf>
    <xf numFmtId="0" fontId="67" fillId="0" borderId="32" xfId="50" applyFont="1" applyBorder="1" applyAlignment="1" applyProtection="1">
      <alignment vertical="center" wrapText="1"/>
    </xf>
    <xf numFmtId="168" fontId="67" fillId="0" borderId="33"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7" fillId="26" borderId="37"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6" borderId="31" xfId="50" applyFont="1" applyFill="1" applyBorder="1" applyAlignment="1" applyProtection="1">
      <alignment horizontal="center" vertical="center"/>
    </xf>
    <xf numFmtId="0" fontId="67" fillId="26" borderId="2" xfId="50" applyFont="1" applyFill="1" applyBorder="1" applyAlignment="1" applyProtection="1">
      <alignment horizontal="left" vertical="center" wrapText="1"/>
    </xf>
    <xf numFmtId="0" fontId="67" fillId="26" borderId="2" xfId="50" applyFont="1" applyFill="1" applyBorder="1" applyAlignment="1" applyProtection="1">
      <alignment horizontal="center" vertical="center"/>
    </xf>
    <xf numFmtId="0" fontId="69" fillId="0" borderId="31" xfId="50" applyFont="1" applyFill="1" applyBorder="1" applyAlignment="1" applyProtection="1">
      <alignment horizontal="center" vertical="center"/>
    </xf>
    <xf numFmtId="168" fontId="69" fillId="27" borderId="31" xfId="50" applyNumberFormat="1" applyFont="1" applyFill="1" applyBorder="1" applyAlignment="1" applyProtection="1">
      <alignment horizontal="center" vertical="center"/>
    </xf>
    <xf numFmtId="168" fontId="68" fillId="0" borderId="31" xfId="50" applyNumberFormat="1" applyFont="1" applyBorder="1" applyAlignment="1" applyProtection="1">
      <alignment vertical="center"/>
    </xf>
    <xf numFmtId="168" fontId="1" fillId="0" borderId="31"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31" xfId="50" applyFont="1" applyFill="1" applyBorder="1" applyAlignment="1" applyProtection="1">
      <alignment vertical="center" wrapText="1"/>
    </xf>
    <xf numFmtId="3" fontId="67" fillId="26" borderId="31"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31"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1"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18286</xdr:colOff>
      <xdr:row>44</xdr:row>
      <xdr:rowOff>132286</xdr:rowOff>
    </xdr:to>
    <xdr:pic>
      <xdr:nvPicPr>
        <xdr:cNvPr id="2" name="Рисунок 1">
          <a:extLst>
            <a:ext uri="{FF2B5EF4-FFF2-40B4-BE49-F238E27FC236}">
              <a16:creationId xmlns:a16="http://schemas.microsoft.com/office/drawing/2014/main" xmlns="" id="{F86BC436-FDB6-4880-94CD-AFE9E7B4AB16}"/>
            </a:ext>
          </a:extLst>
        </xdr:cNvPr>
        <xdr:cNvPicPr>
          <a:picLocks noChangeAspect="1"/>
        </xdr:cNvPicPr>
      </xdr:nvPicPr>
      <xdr:blipFill>
        <a:blip xmlns:r="http://schemas.openxmlformats.org/officeDocument/2006/relationships" r:embed="rId1"/>
        <a:stretch>
          <a:fillRect/>
        </a:stretch>
      </xdr:blipFill>
      <xdr:spPr>
        <a:xfrm>
          <a:off x="0" y="0"/>
          <a:ext cx="6114286" cy="85142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5 Анализ эк эф"/>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269" t="s">
        <v>509</v>
      </c>
      <c r="B5" s="269"/>
      <c r="C5" s="269"/>
      <c r="D5" s="122"/>
      <c r="E5" s="122"/>
      <c r="F5" s="122"/>
      <c r="G5" s="122"/>
      <c r="H5" s="122"/>
      <c r="I5" s="122"/>
      <c r="J5" s="122"/>
    </row>
    <row r="6" spans="1:22" s="7" customFormat="1" ht="18.75" x14ac:dyDescent="0.3">
      <c r="A6" s="137"/>
      <c r="C6" s="128"/>
      <c r="H6" s="11"/>
    </row>
    <row r="7" spans="1:22" s="7" customFormat="1" ht="18.75" x14ac:dyDescent="0.2">
      <c r="A7" s="273" t="s">
        <v>10</v>
      </c>
      <c r="B7" s="273"/>
      <c r="C7" s="27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274" t="s">
        <v>520</v>
      </c>
      <c r="B9" s="274"/>
      <c r="C9" s="274"/>
      <c r="D9" s="6"/>
      <c r="E9" s="6"/>
      <c r="F9" s="6"/>
      <c r="G9" s="6"/>
      <c r="H9" s="6"/>
      <c r="I9" s="9"/>
      <c r="J9" s="9"/>
      <c r="K9" s="9"/>
      <c r="L9" s="9"/>
      <c r="M9" s="9"/>
      <c r="N9" s="9"/>
      <c r="O9" s="9"/>
      <c r="P9" s="9"/>
      <c r="Q9" s="9"/>
      <c r="R9" s="9"/>
      <c r="S9" s="9"/>
      <c r="T9" s="9"/>
      <c r="U9" s="9"/>
      <c r="V9" s="9"/>
    </row>
    <row r="10" spans="1:22" s="7" customFormat="1" ht="18.75" x14ac:dyDescent="0.2">
      <c r="A10" s="270" t="s">
        <v>9</v>
      </c>
      <c r="B10" s="270"/>
      <c r="C10" s="27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275" t="s">
        <v>529</v>
      </c>
      <c r="B12" s="275"/>
      <c r="C12" s="275"/>
      <c r="D12" s="6"/>
      <c r="E12" s="6"/>
      <c r="F12" s="6"/>
      <c r="G12" s="6"/>
      <c r="H12" s="6"/>
      <c r="I12" s="9"/>
      <c r="J12" s="9"/>
      <c r="K12" s="9"/>
      <c r="L12" s="9"/>
      <c r="M12" s="9"/>
      <c r="N12" s="9"/>
      <c r="O12" s="9"/>
      <c r="P12" s="9"/>
      <c r="Q12" s="9"/>
      <c r="R12" s="9"/>
      <c r="S12" s="9"/>
      <c r="T12" s="9"/>
      <c r="U12" s="9"/>
      <c r="V12" s="9"/>
    </row>
    <row r="13" spans="1:22" s="7" customFormat="1" ht="18.75" x14ac:dyDescent="0.2">
      <c r="A13" s="270" t="s">
        <v>8</v>
      </c>
      <c r="B13" s="270"/>
      <c r="C13" s="27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274" t="s">
        <v>530</v>
      </c>
      <c r="B15" s="274"/>
      <c r="C15" s="274"/>
      <c r="D15" s="6"/>
      <c r="E15" s="6"/>
      <c r="F15" s="6"/>
      <c r="G15" s="6"/>
      <c r="H15" s="6"/>
      <c r="I15" s="6"/>
      <c r="J15" s="6"/>
      <c r="K15" s="6"/>
      <c r="L15" s="6"/>
      <c r="M15" s="6"/>
      <c r="N15" s="6"/>
      <c r="O15" s="6"/>
      <c r="P15" s="6"/>
      <c r="Q15" s="6"/>
      <c r="R15" s="6"/>
      <c r="S15" s="6"/>
      <c r="T15" s="6"/>
      <c r="U15" s="6"/>
      <c r="V15" s="6"/>
    </row>
    <row r="16" spans="1:22" s="2" customFormat="1" ht="15" customHeight="1" x14ac:dyDescent="0.2">
      <c r="A16" s="270" t="s">
        <v>7</v>
      </c>
      <c r="B16" s="270"/>
      <c r="C16" s="27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271" t="s">
        <v>472</v>
      </c>
      <c r="B18" s="272"/>
      <c r="C18" s="272"/>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8" t="s">
        <v>64</v>
      </c>
      <c r="B23" s="21" t="s">
        <v>493</v>
      </c>
      <c r="C23" s="26" t="str">
        <f>$A$15</f>
        <v xml:space="preserve">Замена транс-в в  ТП-5004  Т-1   1979 г.в. кол-ве  1шт ТМ-630 на ТМГ-630 </v>
      </c>
      <c r="D23" s="4"/>
      <c r="E23" s="4"/>
      <c r="F23" s="4"/>
      <c r="G23" s="4"/>
      <c r="H23" s="4"/>
      <c r="I23" s="3"/>
      <c r="J23" s="3"/>
      <c r="K23" s="3"/>
      <c r="L23" s="3"/>
      <c r="M23" s="3"/>
      <c r="N23" s="3"/>
      <c r="O23" s="3"/>
      <c r="P23" s="3"/>
      <c r="Q23" s="3"/>
      <c r="R23" s="3"/>
      <c r="S23" s="3"/>
    </row>
    <row r="24" spans="1:22" s="23" customFormat="1" ht="58.5" customHeight="1" x14ac:dyDescent="0.2">
      <c r="A24" s="138"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8" t="s">
        <v>442</v>
      </c>
      <c r="B33" s="29" t="s">
        <v>429</v>
      </c>
      <c r="C33" s="26" t="s">
        <v>497</v>
      </c>
    </row>
    <row r="34" spans="1:3" ht="58.5" customHeight="1" x14ac:dyDescent="0.25">
      <c r="A34" s="138" t="s">
        <v>432</v>
      </c>
      <c r="B34" s="29" t="s">
        <v>72</v>
      </c>
      <c r="C34" s="26" t="s">
        <v>487</v>
      </c>
    </row>
    <row r="35" spans="1:3" ht="51.75" customHeight="1" x14ac:dyDescent="0.25">
      <c r="A35" s="138" t="s">
        <v>443</v>
      </c>
      <c r="B35" s="29" t="s">
        <v>430</v>
      </c>
      <c r="C35" s="26" t="s">
        <v>487</v>
      </c>
    </row>
    <row r="36" spans="1:3" ht="43.5" customHeight="1" x14ac:dyDescent="0.25">
      <c r="A36" s="138" t="s">
        <v>433</v>
      </c>
      <c r="B36" s="29" t="s">
        <v>431</v>
      </c>
      <c r="C36" s="26" t="s">
        <v>487</v>
      </c>
    </row>
    <row r="37" spans="1:3" ht="43.5" customHeight="1" x14ac:dyDescent="0.25">
      <c r="A37" s="138" t="s">
        <v>444</v>
      </c>
      <c r="B37" s="29" t="s">
        <v>238</v>
      </c>
      <c r="C37" s="26" t="s">
        <v>487</v>
      </c>
    </row>
    <row r="38" spans="1:3" ht="63" x14ac:dyDescent="0.25">
      <c r="A38" s="138" t="s">
        <v>434</v>
      </c>
      <c r="B38" s="29" t="s">
        <v>482</v>
      </c>
      <c r="C38" s="26" t="s">
        <v>507</v>
      </c>
    </row>
    <row r="39" spans="1:3" ht="105.75" customHeight="1" x14ac:dyDescent="0.25">
      <c r="A39" s="138" t="s">
        <v>445</v>
      </c>
      <c r="B39" s="29" t="s">
        <v>467</v>
      </c>
      <c r="C39" s="26" t="s">
        <v>489</v>
      </c>
    </row>
    <row r="40" spans="1:3" ht="83.25" customHeight="1" x14ac:dyDescent="0.25">
      <c r="A40" s="138" t="s">
        <v>435</v>
      </c>
      <c r="B40" s="29" t="s">
        <v>481</v>
      </c>
      <c r="C40" s="26" t="s">
        <v>489</v>
      </c>
    </row>
    <row r="41" spans="1:3" ht="186" customHeight="1" x14ac:dyDescent="0.25">
      <c r="A41" s="138" t="s">
        <v>448</v>
      </c>
      <c r="B41" s="29" t="s">
        <v>449</v>
      </c>
      <c r="C41" s="26" t="s">
        <v>489</v>
      </c>
    </row>
    <row r="42" spans="1:3" ht="111" customHeight="1" x14ac:dyDescent="0.25">
      <c r="A42" s="138" t="s">
        <v>436</v>
      </c>
      <c r="B42" s="29" t="s">
        <v>473</v>
      </c>
      <c r="C42" s="26" t="s">
        <v>489</v>
      </c>
    </row>
    <row r="43" spans="1:3" ht="120" customHeight="1" x14ac:dyDescent="0.25">
      <c r="A43" s="138" t="s">
        <v>468</v>
      </c>
      <c r="B43" s="29" t="s">
        <v>474</v>
      </c>
      <c r="C43" s="26" t="s">
        <v>489</v>
      </c>
    </row>
    <row r="44" spans="1:3" ht="101.25" customHeight="1" x14ac:dyDescent="0.25">
      <c r="A44" s="138" t="s">
        <v>437</v>
      </c>
      <c r="B44" s="29" t="s">
        <v>475</v>
      </c>
      <c r="C44" s="26" t="s">
        <v>489</v>
      </c>
    </row>
    <row r="45" spans="1:3" ht="75.75" customHeight="1" x14ac:dyDescent="0.25">
      <c r="A45" s="138" t="s">
        <v>469</v>
      </c>
      <c r="B45" s="29" t="s">
        <v>510</v>
      </c>
      <c r="C45" s="171">
        <v>0.53646000000000005</v>
      </c>
    </row>
    <row r="46" spans="1:3" ht="71.25" customHeight="1" x14ac:dyDescent="0.25">
      <c r="A46" s="138" t="s">
        <v>438</v>
      </c>
      <c r="B46" s="29" t="s">
        <v>511</v>
      </c>
      <c r="C46" s="171">
        <v>0</v>
      </c>
    </row>
    <row r="48" spans="1:3" x14ac:dyDescent="0.25">
      <c r="C48" s="15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269" t="str">
        <f>'1. паспорт местоположение'!$A$5</f>
        <v>Год раскрытия информации: 2021 год</v>
      </c>
      <c r="B5" s="269"/>
      <c r="C5" s="269"/>
      <c r="D5" s="269"/>
      <c r="E5" s="269"/>
      <c r="F5" s="269"/>
      <c r="G5" s="269"/>
      <c r="H5" s="269"/>
      <c r="I5" s="269"/>
      <c r="J5" s="269"/>
      <c r="K5" s="269"/>
      <c r="L5" s="269"/>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273" t="s">
        <v>10</v>
      </c>
      <c r="B7" s="273"/>
      <c r="C7" s="273"/>
      <c r="D7" s="273"/>
      <c r="E7" s="273"/>
      <c r="F7" s="273"/>
      <c r="G7" s="273"/>
      <c r="H7" s="273"/>
      <c r="I7" s="273"/>
      <c r="J7" s="273"/>
      <c r="K7" s="273"/>
      <c r="L7" s="273"/>
    </row>
    <row r="8" spans="1:44" ht="18.75" x14ac:dyDescent="0.25">
      <c r="A8" s="273"/>
      <c r="B8" s="273"/>
      <c r="C8" s="273"/>
      <c r="D8" s="273"/>
      <c r="E8" s="273"/>
      <c r="F8" s="273"/>
      <c r="G8" s="273"/>
      <c r="H8" s="273"/>
      <c r="I8" s="273"/>
      <c r="J8" s="273"/>
      <c r="K8" s="273"/>
      <c r="L8" s="273"/>
    </row>
    <row r="9" spans="1:44" x14ac:dyDescent="0.25">
      <c r="A9" s="274" t="str">
        <f>'1. паспорт местоположение'!A9:C9</f>
        <v xml:space="preserve">ГУП "Региональные электрические сети "РБ  </v>
      </c>
      <c r="B9" s="274"/>
      <c r="C9" s="274"/>
      <c r="D9" s="274"/>
      <c r="E9" s="274"/>
      <c r="F9" s="274"/>
      <c r="G9" s="274"/>
      <c r="H9" s="274"/>
      <c r="I9" s="274"/>
      <c r="J9" s="274"/>
      <c r="K9" s="274"/>
      <c r="L9" s="274"/>
    </row>
    <row r="10" spans="1:44" x14ac:dyDescent="0.25">
      <c r="A10" s="270" t="s">
        <v>9</v>
      </c>
      <c r="B10" s="270"/>
      <c r="C10" s="270"/>
      <c r="D10" s="270"/>
      <c r="E10" s="270"/>
      <c r="F10" s="270"/>
      <c r="G10" s="270"/>
      <c r="H10" s="270"/>
      <c r="I10" s="270"/>
      <c r="J10" s="270"/>
      <c r="K10" s="270"/>
      <c r="L10" s="270"/>
    </row>
    <row r="11" spans="1:44" ht="18.75" x14ac:dyDescent="0.25">
      <c r="A11" s="273"/>
      <c r="B11" s="273"/>
      <c r="C11" s="273"/>
      <c r="D11" s="273"/>
      <c r="E11" s="273"/>
      <c r="F11" s="273"/>
      <c r="G11" s="273"/>
      <c r="H11" s="273"/>
      <c r="I11" s="273"/>
      <c r="J11" s="273"/>
      <c r="K11" s="273"/>
      <c r="L11" s="273"/>
    </row>
    <row r="12" spans="1:44" x14ac:dyDescent="0.25">
      <c r="A12" s="275" t="str">
        <f>'1. паспорт местоположение'!$A$12</f>
        <v>L_ 202201135</v>
      </c>
      <c r="B12" s="275"/>
      <c r="C12" s="275"/>
      <c r="D12" s="275"/>
      <c r="E12" s="275"/>
      <c r="F12" s="275"/>
      <c r="G12" s="275"/>
      <c r="H12" s="275"/>
      <c r="I12" s="275"/>
      <c r="J12" s="275"/>
      <c r="K12" s="275"/>
      <c r="L12" s="275"/>
    </row>
    <row r="13" spans="1:44" x14ac:dyDescent="0.25">
      <c r="A13" s="270" t="s">
        <v>8</v>
      </c>
      <c r="B13" s="270"/>
      <c r="C13" s="270"/>
      <c r="D13" s="270"/>
      <c r="E13" s="270"/>
      <c r="F13" s="270"/>
      <c r="G13" s="270"/>
      <c r="H13" s="270"/>
      <c r="I13" s="270"/>
      <c r="J13" s="270"/>
      <c r="K13" s="270"/>
      <c r="L13" s="270"/>
    </row>
    <row r="14" spans="1:44" ht="18.75" x14ac:dyDescent="0.25">
      <c r="A14" s="280"/>
      <c r="B14" s="280"/>
      <c r="C14" s="280"/>
      <c r="D14" s="280"/>
      <c r="E14" s="280"/>
      <c r="F14" s="280"/>
      <c r="G14" s="280"/>
      <c r="H14" s="280"/>
      <c r="I14" s="280"/>
      <c r="J14" s="280"/>
      <c r="K14" s="280"/>
      <c r="L14" s="280"/>
    </row>
    <row r="15" spans="1:44" x14ac:dyDescent="0.25">
      <c r="A15" s="274" t="str">
        <f>'1. паспорт местоположение'!$A$15</f>
        <v xml:space="preserve">Замена транс-в в  ТП-5004  Т-1   1979 г.в. кол-ве  1шт ТМ-630 на ТМГ-630 </v>
      </c>
      <c r="B15" s="274"/>
      <c r="C15" s="274"/>
      <c r="D15" s="274"/>
      <c r="E15" s="274"/>
      <c r="F15" s="274"/>
      <c r="G15" s="274"/>
      <c r="H15" s="274"/>
      <c r="I15" s="274"/>
      <c r="J15" s="274"/>
      <c r="K15" s="274"/>
      <c r="L15" s="274"/>
    </row>
    <row r="16" spans="1:44" x14ac:dyDescent="0.25">
      <c r="A16" s="270" t="s">
        <v>7</v>
      </c>
      <c r="B16" s="270"/>
      <c r="C16" s="270"/>
      <c r="D16" s="270"/>
      <c r="E16" s="270"/>
      <c r="F16" s="270"/>
      <c r="G16" s="270"/>
      <c r="H16" s="270"/>
      <c r="I16" s="270"/>
      <c r="J16" s="270"/>
      <c r="K16" s="270"/>
      <c r="L16" s="270"/>
    </row>
    <row r="17" spans="1:12" ht="15.75" customHeight="1" x14ac:dyDescent="0.25">
      <c r="L17" s="73"/>
    </row>
    <row r="18" spans="1:12" x14ac:dyDescent="0.25">
      <c r="K18" s="33"/>
    </row>
    <row r="19" spans="1:12" ht="15.75" customHeight="1" x14ac:dyDescent="0.25">
      <c r="A19" s="315" t="s">
        <v>456</v>
      </c>
      <c r="B19" s="315"/>
      <c r="C19" s="315"/>
      <c r="D19" s="315"/>
      <c r="E19" s="315"/>
      <c r="F19" s="315"/>
      <c r="G19" s="315"/>
      <c r="H19" s="315"/>
      <c r="I19" s="315"/>
      <c r="J19" s="315"/>
      <c r="K19" s="315"/>
      <c r="L19" s="315"/>
    </row>
    <row r="20" spans="1:12" x14ac:dyDescent="0.25">
      <c r="A20" s="47"/>
      <c r="B20" s="47"/>
    </row>
    <row r="21" spans="1:12" ht="28.5" customHeight="1" x14ac:dyDescent="0.25">
      <c r="A21" s="307" t="s">
        <v>227</v>
      </c>
      <c r="B21" s="307" t="s">
        <v>226</v>
      </c>
      <c r="C21" s="312" t="s">
        <v>389</v>
      </c>
      <c r="D21" s="312"/>
      <c r="E21" s="312"/>
      <c r="F21" s="312"/>
      <c r="G21" s="312"/>
      <c r="H21" s="312"/>
      <c r="I21" s="307" t="s">
        <v>225</v>
      </c>
      <c r="J21" s="309" t="s">
        <v>391</v>
      </c>
      <c r="K21" s="307" t="s">
        <v>224</v>
      </c>
      <c r="L21" s="308" t="s">
        <v>390</v>
      </c>
    </row>
    <row r="22" spans="1:12" ht="58.5" customHeight="1" x14ac:dyDescent="0.25">
      <c r="A22" s="307"/>
      <c r="B22" s="307"/>
      <c r="C22" s="311" t="s">
        <v>3</v>
      </c>
      <c r="D22" s="311"/>
      <c r="E22" s="116"/>
      <c r="F22" s="117"/>
      <c r="G22" s="313" t="s">
        <v>2</v>
      </c>
      <c r="H22" s="314"/>
      <c r="I22" s="307"/>
      <c r="J22" s="310"/>
      <c r="K22" s="307"/>
      <c r="L22" s="308"/>
    </row>
    <row r="23" spans="1:12" ht="47.25" x14ac:dyDescent="0.25">
      <c r="A23" s="307"/>
      <c r="B23" s="307"/>
      <c r="C23" s="68" t="s">
        <v>223</v>
      </c>
      <c r="D23" s="68" t="s">
        <v>222</v>
      </c>
      <c r="E23" s="68" t="s">
        <v>223</v>
      </c>
      <c r="F23" s="68" t="s">
        <v>222</v>
      </c>
      <c r="G23" s="68" t="s">
        <v>223</v>
      </c>
      <c r="H23" s="68" t="s">
        <v>222</v>
      </c>
      <c r="I23" s="307"/>
      <c r="J23" s="311"/>
      <c r="K23" s="307"/>
      <c r="L23" s="308"/>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1">
        <v>1</v>
      </c>
      <c r="J37" s="131">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1"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34"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57" customWidth="1"/>
    <col min="4" max="4" width="17.85546875" style="157"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269" t="str">
        <f>'1. паспорт местоположение'!$A$5</f>
        <v>Год раскрытия информации: 2021 год</v>
      </c>
      <c r="B4" s="269"/>
      <c r="C4" s="269"/>
      <c r="D4" s="269"/>
      <c r="E4" s="269"/>
      <c r="F4" s="269"/>
      <c r="G4" s="269"/>
      <c r="H4" s="269"/>
      <c r="I4" s="269"/>
      <c r="J4" s="269"/>
      <c r="K4" s="269"/>
      <c r="L4" s="269"/>
      <c r="M4" s="269"/>
    </row>
    <row r="5" spans="1:13" ht="18.75" x14ac:dyDescent="0.3">
      <c r="M5" s="11"/>
    </row>
    <row r="6" spans="1:13" ht="18.75" x14ac:dyDescent="0.25">
      <c r="A6" s="273" t="s">
        <v>10</v>
      </c>
      <c r="B6" s="273"/>
      <c r="C6" s="273"/>
      <c r="D6" s="273"/>
      <c r="E6" s="273"/>
      <c r="F6" s="273"/>
      <c r="G6" s="273"/>
      <c r="H6" s="273"/>
      <c r="I6" s="273"/>
      <c r="J6" s="273"/>
      <c r="K6" s="273"/>
      <c r="L6" s="273"/>
      <c r="M6" s="273"/>
    </row>
    <row r="7" spans="1:13" ht="18.75" x14ac:dyDescent="0.25">
      <c r="A7" s="9"/>
      <c r="B7" s="9"/>
      <c r="C7" s="158"/>
      <c r="D7" s="158"/>
      <c r="E7" s="9"/>
      <c r="F7" s="9"/>
      <c r="G7" s="9"/>
      <c r="H7" s="64"/>
      <c r="I7" s="64"/>
      <c r="J7" s="64"/>
      <c r="K7" s="64"/>
      <c r="L7" s="64"/>
      <c r="M7" s="64"/>
    </row>
    <row r="8" spans="1:13" x14ac:dyDescent="0.25">
      <c r="A8" s="274" t="str">
        <f>'1. паспорт местоположение'!A9:C9</f>
        <v xml:space="preserve">ГУП "Региональные электрические сети "РБ  </v>
      </c>
      <c r="B8" s="274"/>
      <c r="C8" s="274"/>
      <c r="D8" s="274"/>
      <c r="E8" s="274"/>
      <c r="F8" s="274"/>
      <c r="G8" s="274"/>
      <c r="H8" s="274"/>
      <c r="I8" s="274"/>
      <c r="J8" s="274"/>
      <c r="K8" s="274"/>
      <c r="L8" s="274"/>
      <c r="M8" s="274"/>
    </row>
    <row r="9" spans="1:13" ht="18.75" customHeight="1" x14ac:dyDescent="0.25">
      <c r="A9" s="270" t="s">
        <v>9</v>
      </c>
      <c r="B9" s="270"/>
      <c r="C9" s="270"/>
      <c r="D9" s="270"/>
      <c r="E9" s="270"/>
      <c r="F9" s="270"/>
      <c r="G9" s="270"/>
      <c r="H9" s="270"/>
      <c r="I9" s="270"/>
      <c r="J9" s="270"/>
      <c r="K9" s="270"/>
      <c r="L9" s="270"/>
      <c r="M9" s="270"/>
    </row>
    <row r="10" spans="1:13" ht="18.75" x14ac:dyDescent="0.25">
      <c r="A10" s="9"/>
      <c r="B10" s="9"/>
      <c r="C10" s="158"/>
      <c r="D10" s="158"/>
      <c r="E10" s="9"/>
      <c r="F10" s="9"/>
      <c r="G10" s="9"/>
      <c r="H10" s="64"/>
      <c r="I10" s="64"/>
      <c r="J10" s="64"/>
      <c r="K10" s="64"/>
      <c r="L10" s="64"/>
      <c r="M10" s="64"/>
    </row>
    <row r="11" spans="1:13" x14ac:dyDescent="0.25">
      <c r="A11" s="275" t="str">
        <f>'1. паспорт местоположение'!$A$12</f>
        <v>L_ 202201135</v>
      </c>
      <c r="B11" s="275"/>
      <c r="C11" s="275"/>
      <c r="D11" s="275"/>
      <c r="E11" s="275"/>
      <c r="F11" s="275"/>
      <c r="G11" s="275"/>
      <c r="H11" s="275"/>
      <c r="I11" s="275"/>
      <c r="J11" s="275"/>
      <c r="K11" s="275"/>
      <c r="L11" s="275"/>
      <c r="M11" s="275"/>
    </row>
    <row r="12" spans="1:13" x14ac:dyDescent="0.25">
      <c r="A12" s="270" t="s">
        <v>8</v>
      </c>
      <c r="B12" s="270"/>
      <c r="C12" s="270"/>
      <c r="D12" s="270"/>
      <c r="E12" s="270"/>
      <c r="F12" s="270"/>
      <c r="G12" s="270"/>
      <c r="H12" s="270"/>
      <c r="I12" s="270"/>
      <c r="J12" s="270"/>
      <c r="K12" s="270"/>
      <c r="L12" s="270"/>
      <c r="M12" s="270"/>
    </row>
    <row r="13" spans="1:13" ht="16.5" customHeight="1" x14ac:dyDescent="0.3">
      <c r="A13" s="8"/>
      <c r="B13" s="8"/>
      <c r="C13" s="159"/>
      <c r="D13" s="159"/>
      <c r="E13" s="8"/>
      <c r="F13" s="8"/>
      <c r="G13" s="8"/>
      <c r="H13" s="63"/>
      <c r="I13" s="63"/>
      <c r="J13" s="63"/>
      <c r="K13" s="63"/>
      <c r="L13" s="63"/>
      <c r="M13" s="63"/>
    </row>
    <row r="14" spans="1:13" x14ac:dyDescent="0.25">
      <c r="A14" s="274" t="str">
        <f>'1. паспорт местоположение'!$A$15</f>
        <v xml:space="preserve">Замена транс-в в  ТП-5004  Т-1   1979 г.в. кол-ве  1шт ТМ-630 на ТМГ-630 </v>
      </c>
      <c r="B14" s="274"/>
      <c r="C14" s="274"/>
      <c r="D14" s="274"/>
      <c r="E14" s="274"/>
      <c r="F14" s="274"/>
      <c r="G14" s="274"/>
      <c r="H14" s="274"/>
      <c r="I14" s="274"/>
      <c r="J14" s="274"/>
      <c r="K14" s="274"/>
      <c r="L14" s="274"/>
      <c r="M14" s="274"/>
    </row>
    <row r="15" spans="1:13" ht="15.75" customHeight="1" x14ac:dyDescent="0.25">
      <c r="A15" s="270" t="s">
        <v>7</v>
      </c>
      <c r="B15" s="270"/>
      <c r="C15" s="270"/>
      <c r="D15" s="270"/>
      <c r="E15" s="270"/>
      <c r="F15" s="270"/>
      <c r="G15" s="270"/>
      <c r="H15" s="270"/>
      <c r="I15" s="270"/>
      <c r="J15" s="270"/>
      <c r="K15" s="270"/>
      <c r="L15" s="270"/>
      <c r="M15" s="270"/>
    </row>
    <row r="16" spans="1:13" x14ac:dyDescent="0.25">
      <c r="A16" s="320"/>
      <c r="B16" s="320"/>
      <c r="C16" s="320"/>
      <c r="D16" s="320"/>
      <c r="E16" s="320"/>
      <c r="F16" s="320"/>
      <c r="G16" s="320"/>
      <c r="H16" s="320"/>
      <c r="I16" s="320"/>
      <c r="J16" s="320"/>
      <c r="K16" s="320"/>
      <c r="L16" s="320"/>
      <c r="M16" s="320"/>
    </row>
    <row r="18" spans="1:16" x14ac:dyDescent="0.25">
      <c r="A18" s="321" t="s">
        <v>457</v>
      </c>
      <c r="B18" s="321"/>
      <c r="C18" s="321"/>
      <c r="D18" s="321"/>
      <c r="E18" s="321"/>
      <c r="F18" s="321"/>
      <c r="G18" s="321"/>
      <c r="H18" s="321"/>
      <c r="I18" s="321"/>
      <c r="J18" s="321"/>
      <c r="K18" s="321"/>
      <c r="L18" s="321"/>
      <c r="M18" s="321"/>
    </row>
    <row r="20" spans="1:16" ht="33" customHeight="1" x14ac:dyDescent="0.25">
      <c r="A20" s="309" t="s">
        <v>193</v>
      </c>
      <c r="B20" s="309" t="s">
        <v>192</v>
      </c>
      <c r="C20" s="319" t="s">
        <v>191</v>
      </c>
      <c r="D20" s="319"/>
      <c r="E20" s="312" t="s">
        <v>190</v>
      </c>
      <c r="F20" s="312"/>
      <c r="G20" s="309" t="s">
        <v>189</v>
      </c>
      <c r="H20" s="326" t="s">
        <v>512</v>
      </c>
      <c r="I20" s="327"/>
      <c r="J20" s="327"/>
      <c r="K20" s="327"/>
      <c r="L20" s="322" t="s">
        <v>188</v>
      </c>
      <c r="M20" s="323"/>
      <c r="N20" s="62"/>
      <c r="O20" s="62"/>
      <c r="P20" s="62"/>
    </row>
    <row r="21" spans="1:16" ht="99.75" customHeight="1" x14ac:dyDescent="0.25">
      <c r="A21" s="310"/>
      <c r="B21" s="310"/>
      <c r="C21" s="319"/>
      <c r="D21" s="319"/>
      <c r="E21" s="312"/>
      <c r="F21" s="312"/>
      <c r="G21" s="310"/>
      <c r="H21" s="307" t="s">
        <v>3</v>
      </c>
      <c r="I21" s="307"/>
      <c r="J21" s="307" t="s">
        <v>187</v>
      </c>
      <c r="K21" s="307"/>
      <c r="L21" s="324"/>
      <c r="M21" s="325"/>
    </row>
    <row r="22" spans="1:16" ht="89.25" customHeight="1" x14ac:dyDescent="0.25">
      <c r="A22" s="311"/>
      <c r="B22" s="311"/>
      <c r="C22" s="160" t="s">
        <v>3</v>
      </c>
      <c r="D22" s="160" t="s">
        <v>183</v>
      </c>
      <c r="E22" s="61" t="s">
        <v>186</v>
      </c>
      <c r="F22" s="61" t="s">
        <v>185</v>
      </c>
      <c r="G22" s="311"/>
      <c r="H22" s="60" t="s">
        <v>439</v>
      </c>
      <c r="I22" s="60" t="s">
        <v>440</v>
      </c>
      <c r="J22" s="60" t="s">
        <v>439</v>
      </c>
      <c r="K22" s="60" t="s">
        <v>440</v>
      </c>
      <c r="L22" s="59" t="s">
        <v>184</v>
      </c>
      <c r="M22" s="59" t="s">
        <v>183</v>
      </c>
    </row>
    <row r="23" spans="1:16" ht="19.5" customHeight="1" x14ac:dyDescent="0.25">
      <c r="A23" s="52">
        <v>1</v>
      </c>
      <c r="B23" s="52">
        <v>2</v>
      </c>
      <c r="C23" s="161">
        <v>3</v>
      </c>
      <c r="D23" s="161">
        <v>4</v>
      </c>
      <c r="E23" s="52">
        <v>5</v>
      </c>
      <c r="F23" s="52">
        <v>6</v>
      </c>
      <c r="G23" s="52">
        <v>7</v>
      </c>
      <c r="H23" s="52">
        <v>16</v>
      </c>
      <c r="I23" s="52">
        <v>17</v>
      </c>
      <c r="J23" s="52">
        <v>18</v>
      </c>
      <c r="K23" s="52">
        <v>19</v>
      </c>
      <c r="L23" s="52">
        <v>20</v>
      </c>
      <c r="M23" s="52">
        <v>21</v>
      </c>
    </row>
    <row r="24" spans="1:16" ht="47.25" customHeight="1" x14ac:dyDescent="0.25">
      <c r="A24" s="57">
        <v>1</v>
      </c>
      <c r="B24" s="56" t="s">
        <v>182</v>
      </c>
      <c r="C24" s="162">
        <f>C27*1.2</f>
        <v>0.64375199999999999</v>
      </c>
      <c r="D24" s="162">
        <f>D27*1.2</f>
        <v>0.64375199999999999</v>
      </c>
      <c r="E24" s="140">
        <v>0</v>
      </c>
      <c r="F24" s="140">
        <v>0</v>
      </c>
      <c r="G24" s="134">
        <v>0</v>
      </c>
      <c r="H24" s="134">
        <f>C24</f>
        <v>0.64375199999999999</v>
      </c>
      <c r="I24" s="134" t="s">
        <v>526</v>
      </c>
      <c r="J24" s="134">
        <f>D24</f>
        <v>0.64375199999999999</v>
      </c>
      <c r="K24" s="134" t="str">
        <f>I24</f>
        <v>II</v>
      </c>
      <c r="L24" s="134">
        <f>C24</f>
        <v>0.64375199999999999</v>
      </c>
      <c r="M24" s="134">
        <f>D24</f>
        <v>0.64375199999999999</v>
      </c>
    </row>
    <row r="25" spans="1:16" ht="24" customHeight="1" x14ac:dyDescent="0.25">
      <c r="A25" s="54" t="s">
        <v>181</v>
      </c>
      <c r="B25" s="37" t="s">
        <v>180</v>
      </c>
      <c r="C25" s="163">
        <v>0</v>
      </c>
      <c r="D25" s="164">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65">
        <v>0</v>
      </c>
      <c r="D26" s="166">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395</v>
      </c>
      <c r="C27" s="162">
        <f>C30</f>
        <v>0.53646000000000005</v>
      </c>
      <c r="D27" s="162">
        <f>D30</f>
        <v>0.53646000000000005</v>
      </c>
      <c r="E27" s="135">
        <v>0</v>
      </c>
      <c r="F27" s="135">
        <v>0</v>
      </c>
      <c r="G27" s="135">
        <v>0</v>
      </c>
      <c r="H27" s="134">
        <f t="shared" si="0"/>
        <v>0.53646000000000005</v>
      </c>
      <c r="I27" s="134" t="str">
        <f>I24</f>
        <v>II</v>
      </c>
      <c r="J27" s="134">
        <f t="shared" si="1"/>
        <v>0.53646000000000005</v>
      </c>
      <c r="K27" s="134" t="str">
        <f>I27</f>
        <v>II</v>
      </c>
      <c r="L27" s="134">
        <f t="shared" si="2"/>
        <v>0.53646000000000005</v>
      </c>
      <c r="M27" s="134">
        <f t="shared" si="3"/>
        <v>0.53646000000000005</v>
      </c>
    </row>
    <row r="28" spans="1:16" x14ac:dyDescent="0.25">
      <c r="A28" s="54" t="s">
        <v>176</v>
      </c>
      <c r="B28" s="37" t="s">
        <v>175</v>
      </c>
      <c r="C28" s="165">
        <v>0</v>
      </c>
      <c r="D28" s="165">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65">
        <v>0</v>
      </c>
      <c r="D29" s="165">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62">
        <f>C34+C33+C32+C31</f>
        <v>0.53646000000000005</v>
      </c>
      <c r="D30" s="162">
        <f>D34+D33+D32+D31</f>
        <v>0.53646000000000005</v>
      </c>
      <c r="E30" s="134">
        <v>0</v>
      </c>
      <c r="F30" s="134">
        <v>0</v>
      </c>
      <c r="G30" s="135">
        <v>0</v>
      </c>
      <c r="H30" s="134">
        <f t="shared" si="0"/>
        <v>0.53646000000000005</v>
      </c>
      <c r="I30" s="134" t="str">
        <f>I24</f>
        <v>II</v>
      </c>
      <c r="J30" s="134">
        <f t="shared" si="1"/>
        <v>0.53646000000000005</v>
      </c>
      <c r="K30" s="134" t="str">
        <f>I30</f>
        <v>II</v>
      </c>
      <c r="L30" s="134">
        <f t="shared" si="2"/>
        <v>0.53646000000000005</v>
      </c>
      <c r="M30" s="134">
        <f t="shared" si="3"/>
        <v>0.53646000000000005</v>
      </c>
    </row>
    <row r="31" spans="1:16" x14ac:dyDescent="0.25">
      <c r="A31" s="57" t="s">
        <v>171</v>
      </c>
      <c r="B31" s="37" t="s">
        <v>170</v>
      </c>
      <c r="C31" s="163">
        <v>0</v>
      </c>
      <c r="D31" s="163">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63">
        <v>0</v>
      </c>
      <c r="D32" s="163">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63">
        <f>'1. паспорт местоположение'!C45</f>
        <v>0.53646000000000005</v>
      </c>
      <c r="D33" s="163">
        <f>C33</f>
        <v>0.53646000000000005</v>
      </c>
      <c r="E33" s="134">
        <v>0</v>
      </c>
      <c r="F33" s="134">
        <v>0</v>
      </c>
      <c r="G33" s="135">
        <v>0</v>
      </c>
      <c r="H33" s="134">
        <f t="shared" si="0"/>
        <v>0.53646000000000005</v>
      </c>
      <c r="I33" s="134" t="str">
        <f>I24</f>
        <v>II</v>
      </c>
      <c r="J33" s="134">
        <f t="shared" si="1"/>
        <v>0.53646000000000005</v>
      </c>
      <c r="K33" s="134" t="str">
        <f>I33</f>
        <v>II</v>
      </c>
      <c r="L33" s="134">
        <f t="shared" si="2"/>
        <v>0.53646000000000005</v>
      </c>
      <c r="M33" s="134">
        <f t="shared" si="3"/>
        <v>0.53646000000000005</v>
      </c>
    </row>
    <row r="34" spans="1:13" x14ac:dyDescent="0.25">
      <c r="A34" s="57" t="s">
        <v>165</v>
      </c>
      <c r="B34" s="37" t="s">
        <v>164</v>
      </c>
      <c r="C34" s="163">
        <v>0</v>
      </c>
      <c r="D34" s="163">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63">
        <v>0</v>
      </c>
      <c r="D35" s="163">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67">
        <v>0</v>
      </c>
      <c r="D36" s="163">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68">
        <v>0</v>
      </c>
      <c r="D37" s="168">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67">
        <v>0</v>
      </c>
      <c r="D38" s="163">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68">
        <v>0</v>
      </c>
      <c r="D39" s="168">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68">
        <v>0</v>
      </c>
      <c r="D40" s="168">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68">
        <v>0</v>
      </c>
      <c r="D41" s="168">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505</v>
      </c>
      <c r="C42" s="168">
        <v>1</v>
      </c>
      <c r="D42" s="168">
        <v>1</v>
      </c>
      <c r="E42" s="135">
        <v>0</v>
      </c>
      <c r="F42" s="135">
        <v>0</v>
      </c>
      <c r="G42" s="135">
        <v>0</v>
      </c>
      <c r="H42" s="134">
        <f t="shared" si="0"/>
        <v>1</v>
      </c>
      <c r="I42" s="134">
        <v>0</v>
      </c>
      <c r="J42" s="134">
        <f t="shared" si="1"/>
        <v>1</v>
      </c>
      <c r="K42" s="134">
        <v>0</v>
      </c>
      <c r="L42" s="134">
        <f t="shared" si="2"/>
        <v>1</v>
      </c>
      <c r="M42" s="134">
        <f t="shared" si="3"/>
        <v>1</v>
      </c>
    </row>
    <row r="43" spans="1:13" x14ac:dyDescent="0.25">
      <c r="A43" s="57" t="s">
        <v>62</v>
      </c>
      <c r="B43" s="56" t="s">
        <v>154</v>
      </c>
      <c r="C43" s="168">
        <v>0</v>
      </c>
      <c r="D43" s="168">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68">
        <v>0</v>
      </c>
      <c r="D44" s="168">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68">
        <v>0</v>
      </c>
      <c r="D45" s="168">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68">
        <v>0</v>
      </c>
      <c r="D46" s="168">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68">
        <v>0</v>
      </c>
      <c r="D47" s="168">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68">
        <v>0</v>
      </c>
      <c r="D48" s="168">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68">
        <v>0</v>
      </c>
      <c r="D49" s="168">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
        <v>505</v>
      </c>
      <c r="C50" s="168">
        <v>1</v>
      </c>
      <c r="D50" s="168">
        <v>1</v>
      </c>
      <c r="E50" s="135">
        <v>0</v>
      </c>
      <c r="F50" s="135">
        <v>0</v>
      </c>
      <c r="G50" s="135">
        <v>0</v>
      </c>
      <c r="H50" s="134">
        <f t="shared" si="0"/>
        <v>1</v>
      </c>
      <c r="I50" s="134">
        <v>0</v>
      </c>
      <c r="J50" s="134">
        <f t="shared" si="1"/>
        <v>1</v>
      </c>
      <c r="K50" s="134">
        <v>0</v>
      </c>
      <c r="L50" s="134">
        <f t="shared" si="2"/>
        <v>1</v>
      </c>
      <c r="M50" s="134">
        <f t="shared" si="3"/>
        <v>1</v>
      </c>
    </row>
    <row r="51" spans="1:13" ht="35.25" customHeight="1" x14ac:dyDescent="0.25">
      <c r="A51" s="57" t="s">
        <v>60</v>
      </c>
      <c r="B51" s="56" t="s">
        <v>140</v>
      </c>
      <c r="C51" s="169">
        <v>0</v>
      </c>
      <c r="D51" s="169">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62">
        <f>C30</f>
        <v>0.53646000000000005</v>
      </c>
      <c r="D52" s="162">
        <f>D30</f>
        <v>0.53646000000000005</v>
      </c>
      <c r="E52" s="135">
        <v>0</v>
      </c>
      <c r="F52" s="135">
        <v>0</v>
      </c>
      <c r="G52" s="135">
        <v>0</v>
      </c>
      <c r="H52" s="134">
        <f t="shared" si="0"/>
        <v>0.53646000000000005</v>
      </c>
      <c r="I52" s="134">
        <v>0</v>
      </c>
      <c r="J52" s="134">
        <f t="shared" si="1"/>
        <v>0.53646000000000005</v>
      </c>
      <c r="K52" s="134">
        <v>0</v>
      </c>
      <c r="L52" s="134">
        <f t="shared" si="2"/>
        <v>0.53646000000000005</v>
      </c>
      <c r="M52" s="134">
        <f t="shared" si="3"/>
        <v>0.53646000000000005</v>
      </c>
    </row>
    <row r="53" spans="1:13" x14ac:dyDescent="0.25">
      <c r="A53" s="54" t="s">
        <v>137</v>
      </c>
      <c r="B53" s="37" t="s">
        <v>131</v>
      </c>
      <c r="C53" s="163">
        <v>0</v>
      </c>
      <c r="D53" s="163">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63">
        <v>0</v>
      </c>
      <c r="D54" s="163">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63">
        <v>0</v>
      </c>
      <c r="D55" s="163">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63">
        <v>0</v>
      </c>
      <c r="D56" s="163">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
        <v>505</v>
      </c>
      <c r="C57" s="168">
        <v>1</v>
      </c>
      <c r="D57" s="168">
        <v>1</v>
      </c>
      <c r="E57" s="134">
        <v>0</v>
      </c>
      <c r="F57" s="134">
        <v>0</v>
      </c>
      <c r="G57" s="135">
        <v>0</v>
      </c>
      <c r="H57" s="134">
        <f t="shared" si="0"/>
        <v>1</v>
      </c>
      <c r="I57" s="134">
        <v>0</v>
      </c>
      <c r="J57" s="134">
        <f t="shared" si="1"/>
        <v>1</v>
      </c>
      <c r="K57" s="134">
        <v>0</v>
      </c>
      <c r="L57" s="134">
        <f t="shared" si="2"/>
        <v>1</v>
      </c>
      <c r="M57" s="134">
        <f t="shared" si="3"/>
        <v>1</v>
      </c>
    </row>
    <row r="58" spans="1:13" ht="36.75" customHeight="1" x14ac:dyDescent="0.25">
      <c r="A58" s="57" t="s">
        <v>59</v>
      </c>
      <c r="B58" s="74" t="s">
        <v>235</v>
      </c>
      <c r="C58" s="163">
        <v>0</v>
      </c>
      <c r="D58" s="163">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63">
        <v>0</v>
      </c>
      <c r="D59" s="163">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63">
        <v>0</v>
      </c>
      <c r="D60" s="163">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63">
        <v>0</v>
      </c>
      <c r="D61" s="163">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63">
        <v>0</v>
      </c>
      <c r="D62" s="163">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63">
        <v>0</v>
      </c>
      <c r="D63" s="163">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
        <v>505</v>
      </c>
      <c r="C64" s="167">
        <v>1</v>
      </c>
      <c r="D64" s="163">
        <v>1</v>
      </c>
      <c r="E64" s="135">
        <v>0</v>
      </c>
      <c r="F64" s="135">
        <v>0</v>
      </c>
      <c r="G64" s="135">
        <v>0</v>
      </c>
      <c r="H64" s="134">
        <f t="shared" si="0"/>
        <v>1</v>
      </c>
      <c r="I64" s="134">
        <v>0</v>
      </c>
      <c r="J64" s="134">
        <f t="shared" si="1"/>
        <v>1</v>
      </c>
      <c r="K64" s="134">
        <v>0</v>
      </c>
      <c r="L64" s="134">
        <f t="shared" si="2"/>
        <v>1</v>
      </c>
      <c r="M64" s="134">
        <f t="shared" si="3"/>
        <v>1</v>
      </c>
    </row>
    <row r="65" spans="1:12" x14ac:dyDescent="0.25">
      <c r="A65" s="49"/>
      <c r="B65" s="50"/>
      <c r="C65" s="170"/>
      <c r="D65" s="170"/>
      <c r="E65" s="50"/>
      <c r="F65" s="50"/>
      <c r="G65" s="50"/>
    </row>
    <row r="66" spans="1:12" ht="54" customHeight="1" x14ac:dyDescent="0.25">
      <c r="B66" s="318"/>
      <c r="C66" s="318"/>
      <c r="D66" s="318"/>
      <c r="E66" s="318"/>
      <c r="F66" s="318"/>
      <c r="G66" s="318"/>
      <c r="H66" s="48"/>
      <c r="I66" s="48"/>
      <c r="J66" s="48"/>
      <c r="K66" s="48"/>
      <c r="L66" s="48"/>
    </row>
    <row r="68" spans="1:12" ht="50.25" customHeight="1" x14ac:dyDescent="0.25">
      <c r="B68" s="318"/>
      <c r="C68" s="318"/>
      <c r="D68" s="318"/>
      <c r="E68" s="318"/>
      <c r="F68" s="318"/>
      <c r="G68" s="318"/>
    </row>
    <row r="70" spans="1:12" ht="36.75" customHeight="1" x14ac:dyDescent="0.25">
      <c r="B70" s="318"/>
      <c r="C70" s="318"/>
      <c r="D70" s="318"/>
      <c r="E70" s="318"/>
      <c r="F70" s="318"/>
      <c r="G70" s="318"/>
    </row>
    <row r="72" spans="1:12" ht="51" customHeight="1" x14ac:dyDescent="0.25">
      <c r="B72" s="318"/>
      <c r="C72" s="318"/>
      <c r="D72" s="318"/>
      <c r="E72" s="318"/>
      <c r="F72" s="318"/>
      <c r="G72" s="318"/>
    </row>
    <row r="73" spans="1:12" ht="32.25" customHeight="1" x14ac:dyDescent="0.25">
      <c r="B73" s="318"/>
      <c r="C73" s="318"/>
      <c r="D73" s="318"/>
      <c r="E73" s="318"/>
      <c r="F73" s="318"/>
      <c r="G73" s="318"/>
    </row>
    <row r="74" spans="1:12" ht="51.75" customHeight="1" x14ac:dyDescent="0.25">
      <c r="B74" s="318"/>
      <c r="C74" s="318"/>
      <c r="D74" s="318"/>
      <c r="E74" s="318"/>
      <c r="F74" s="318"/>
      <c r="G74" s="318"/>
    </row>
    <row r="75" spans="1:12" ht="21.75" customHeight="1" x14ac:dyDescent="0.25">
      <c r="B75" s="316"/>
      <c r="C75" s="316"/>
      <c r="D75" s="316"/>
      <c r="E75" s="316"/>
      <c r="F75" s="316"/>
      <c r="G75" s="316"/>
    </row>
    <row r="76" spans="1:12" ht="23.25" customHeight="1" x14ac:dyDescent="0.25"/>
    <row r="77" spans="1:12" ht="18.75" customHeight="1" x14ac:dyDescent="0.25">
      <c r="B77" s="317"/>
      <c r="C77" s="317"/>
      <c r="D77" s="317"/>
      <c r="E77" s="317"/>
      <c r="F77" s="317"/>
      <c r="G77" s="317"/>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Z33" sqref="Z33"/>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269" t="str">
        <f>'1. паспорт местоположение'!$A$5</f>
        <v>Год раскрытия информации: 2021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69"/>
      <c r="AQ5" s="269"/>
      <c r="AR5" s="269"/>
      <c r="AS5" s="269"/>
      <c r="AT5" s="269"/>
      <c r="AU5" s="269"/>
      <c r="AV5" s="269"/>
    </row>
    <row r="6" spans="1:48" ht="18.75" x14ac:dyDescent="0.3">
      <c r="AV6" s="11"/>
    </row>
    <row r="7" spans="1:48" ht="18.75" x14ac:dyDescent="0.25">
      <c r="A7" s="273" t="s">
        <v>10</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row>
    <row r="8" spans="1:48" ht="18.75" x14ac:dyDescent="0.25">
      <c r="A8" s="273"/>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row>
    <row r="9" spans="1:48" ht="15.75" x14ac:dyDescent="0.25">
      <c r="A9" s="274" t="str">
        <f>'1. паспорт местоположение'!A9:C9</f>
        <v xml:space="preserve">ГУП "Региональные электрические сети "РБ  </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70" t="s">
        <v>9</v>
      </c>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0"/>
      <c r="AI10" s="270"/>
      <c r="AJ10" s="270"/>
      <c r="AK10" s="270"/>
      <c r="AL10" s="270"/>
      <c r="AM10" s="270"/>
      <c r="AN10" s="270"/>
      <c r="AO10" s="270"/>
      <c r="AP10" s="270"/>
      <c r="AQ10" s="270"/>
      <c r="AR10" s="270"/>
      <c r="AS10" s="270"/>
      <c r="AT10" s="270"/>
      <c r="AU10" s="270"/>
      <c r="AV10" s="270"/>
    </row>
    <row r="11" spans="1:48" ht="18.75" x14ac:dyDescent="0.25">
      <c r="A11" s="273"/>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c r="AC11" s="273"/>
      <c r="AD11" s="273"/>
      <c r="AE11" s="273"/>
      <c r="AF11" s="273"/>
      <c r="AG11" s="273"/>
      <c r="AH11" s="273"/>
      <c r="AI11" s="273"/>
      <c r="AJ11" s="273"/>
      <c r="AK11" s="273"/>
      <c r="AL11" s="273"/>
      <c r="AM11" s="273"/>
      <c r="AN11" s="273"/>
      <c r="AO11" s="273"/>
      <c r="AP11" s="273"/>
      <c r="AQ11" s="273"/>
      <c r="AR11" s="273"/>
      <c r="AS11" s="273"/>
      <c r="AT11" s="273"/>
      <c r="AU11" s="273"/>
      <c r="AV11" s="273"/>
    </row>
    <row r="12" spans="1:48" ht="15.75" x14ac:dyDescent="0.25">
      <c r="A12" s="275" t="str">
        <f>'1. паспорт местоположение'!$A$12</f>
        <v>L_ 202201135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70" t="s">
        <v>8</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5.75" x14ac:dyDescent="0.25">
      <c r="A15" s="274" t="str">
        <f>'1. паспорт местоположение'!$A$15</f>
        <v xml:space="preserve">Замена транс-в в  ТП-5004  Т-1   1979 г.в. кол-ве  1шт ТМ-630 на ТМГ-630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70" t="s">
        <v>7</v>
      </c>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0"/>
      <c r="AI16" s="270"/>
      <c r="AJ16" s="270"/>
      <c r="AK16" s="270"/>
      <c r="AL16" s="270"/>
      <c r="AM16" s="270"/>
      <c r="AN16" s="270"/>
      <c r="AO16" s="270"/>
      <c r="AP16" s="270"/>
      <c r="AQ16" s="270"/>
      <c r="AR16" s="270"/>
      <c r="AS16" s="270"/>
      <c r="AT16" s="270"/>
      <c r="AU16" s="270"/>
      <c r="AV16" s="270"/>
    </row>
    <row r="17" spans="1:4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x14ac:dyDescent="0.25">
      <c r="A21" s="342" t="s">
        <v>470</v>
      </c>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342"/>
      <c r="AB21" s="342"/>
      <c r="AC21" s="342"/>
      <c r="AD21" s="342"/>
      <c r="AE21" s="342"/>
      <c r="AF21" s="342"/>
      <c r="AG21" s="342"/>
      <c r="AH21" s="342"/>
      <c r="AI21" s="342"/>
      <c r="AJ21" s="342"/>
      <c r="AK21" s="342"/>
      <c r="AL21" s="342"/>
      <c r="AM21" s="342"/>
      <c r="AN21" s="342"/>
      <c r="AO21" s="342"/>
      <c r="AP21" s="342"/>
      <c r="AQ21" s="342"/>
      <c r="AR21" s="342"/>
      <c r="AS21" s="342"/>
      <c r="AT21" s="342"/>
      <c r="AU21" s="342"/>
      <c r="AV21" s="342"/>
    </row>
    <row r="22" spans="1:48" ht="58.5" customHeight="1" x14ac:dyDescent="0.25">
      <c r="A22" s="333" t="s">
        <v>53</v>
      </c>
      <c r="B22" s="344" t="s">
        <v>25</v>
      </c>
      <c r="C22" s="333" t="s">
        <v>52</v>
      </c>
      <c r="D22" s="333" t="s">
        <v>51</v>
      </c>
      <c r="E22" s="347" t="s">
        <v>480</v>
      </c>
      <c r="F22" s="348"/>
      <c r="G22" s="348"/>
      <c r="H22" s="348"/>
      <c r="I22" s="348"/>
      <c r="J22" s="348"/>
      <c r="K22" s="348"/>
      <c r="L22" s="349"/>
      <c r="M22" s="333" t="s">
        <v>50</v>
      </c>
      <c r="N22" s="333" t="s">
        <v>49</v>
      </c>
      <c r="O22" s="333" t="s">
        <v>48</v>
      </c>
      <c r="P22" s="328" t="s">
        <v>265</v>
      </c>
      <c r="Q22" s="328" t="s">
        <v>47</v>
      </c>
      <c r="R22" s="328" t="s">
        <v>46</v>
      </c>
      <c r="S22" s="328" t="s">
        <v>45</v>
      </c>
      <c r="T22" s="328"/>
      <c r="U22" s="350" t="s">
        <v>44</v>
      </c>
      <c r="V22" s="350" t="s">
        <v>43</v>
      </c>
      <c r="W22" s="328" t="s">
        <v>42</v>
      </c>
      <c r="X22" s="328" t="s">
        <v>41</v>
      </c>
      <c r="Y22" s="328" t="s">
        <v>40</v>
      </c>
      <c r="Z22" s="335" t="s">
        <v>39</v>
      </c>
      <c r="AA22" s="328" t="s">
        <v>38</v>
      </c>
      <c r="AB22" s="328" t="s">
        <v>37</v>
      </c>
      <c r="AC22" s="328" t="s">
        <v>36</v>
      </c>
      <c r="AD22" s="328" t="s">
        <v>35</v>
      </c>
      <c r="AE22" s="328" t="s">
        <v>34</v>
      </c>
      <c r="AF22" s="328" t="s">
        <v>33</v>
      </c>
      <c r="AG22" s="328"/>
      <c r="AH22" s="328"/>
      <c r="AI22" s="328"/>
      <c r="AJ22" s="328"/>
      <c r="AK22" s="328"/>
      <c r="AL22" s="328" t="s">
        <v>32</v>
      </c>
      <c r="AM22" s="328"/>
      <c r="AN22" s="328"/>
      <c r="AO22" s="328"/>
      <c r="AP22" s="328" t="s">
        <v>31</v>
      </c>
      <c r="AQ22" s="328"/>
      <c r="AR22" s="328" t="s">
        <v>30</v>
      </c>
      <c r="AS22" s="328" t="s">
        <v>29</v>
      </c>
      <c r="AT22" s="328" t="s">
        <v>28</v>
      </c>
      <c r="AU22" s="328" t="s">
        <v>27</v>
      </c>
      <c r="AV22" s="336" t="s">
        <v>26</v>
      </c>
    </row>
    <row r="23" spans="1:48" ht="64.5" customHeight="1" x14ac:dyDescent="0.25">
      <c r="A23" s="343"/>
      <c r="B23" s="345"/>
      <c r="C23" s="343"/>
      <c r="D23" s="343"/>
      <c r="E23" s="338" t="s">
        <v>24</v>
      </c>
      <c r="F23" s="329" t="s">
        <v>131</v>
      </c>
      <c r="G23" s="329" t="s">
        <v>130</v>
      </c>
      <c r="H23" s="329" t="s">
        <v>129</v>
      </c>
      <c r="I23" s="331" t="s">
        <v>392</v>
      </c>
      <c r="J23" s="331" t="s">
        <v>393</v>
      </c>
      <c r="K23" s="331" t="s">
        <v>394</v>
      </c>
      <c r="L23" s="329" t="s">
        <v>505</v>
      </c>
      <c r="M23" s="343"/>
      <c r="N23" s="343"/>
      <c r="O23" s="343"/>
      <c r="P23" s="328"/>
      <c r="Q23" s="328"/>
      <c r="R23" s="328"/>
      <c r="S23" s="340" t="s">
        <v>3</v>
      </c>
      <c r="T23" s="340" t="s">
        <v>12</v>
      </c>
      <c r="U23" s="350"/>
      <c r="V23" s="350"/>
      <c r="W23" s="328"/>
      <c r="X23" s="328"/>
      <c r="Y23" s="328"/>
      <c r="Z23" s="328"/>
      <c r="AA23" s="328"/>
      <c r="AB23" s="328"/>
      <c r="AC23" s="328"/>
      <c r="AD23" s="328"/>
      <c r="AE23" s="328"/>
      <c r="AF23" s="328" t="s">
        <v>23</v>
      </c>
      <c r="AG23" s="328"/>
      <c r="AH23" s="328" t="s">
        <v>22</v>
      </c>
      <c r="AI23" s="328"/>
      <c r="AJ23" s="333" t="s">
        <v>21</v>
      </c>
      <c r="AK23" s="333" t="s">
        <v>20</v>
      </c>
      <c r="AL23" s="333" t="s">
        <v>19</v>
      </c>
      <c r="AM23" s="333" t="s">
        <v>18</v>
      </c>
      <c r="AN23" s="333" t="s">
        <v>17</v>
      </c>
      <c r="AO23" s="333" t="s">
        <v>16</v>
      </c>
      <c r="AP23" s="333" t="s">
        <v>15</v>
      </c>
      <c r="AQ23" s="351" t="s">
        <v>12</v>
      </c>
      <c r="AR23" s="328"/>
      <c r="AS23" s="328"/>
      <c r="AT23" s="328"/>
      <c r="AU23" s="328"/>
      <c r="AV23" s="337"/>
    </row>
    <row r="24" spans="1:48" ht="96.75" customHeight="1" x14ac:dyDescent="0.25">
      <c r="A24" s="334"/>
      <c r="B24" s="346"/>
      <c r="C24" s="334"/>
      <c r="D24" s="334"/>
      <c r="E24" s="339"/>
      <c r="F24" s="330"/>
      <c r="G24" s="330"/>
      <c r="H24" s="330"/>
      <c r="I24" s="332"/>
      <c r="J24" s="332"/>
      <c r="K24" s="332"/>
      <c r="L24" s="330"/>
      <c r="M24" s="334"/>
      <c r="N24" s="334"/>
      <c r="O24" s="334"/>
      <c r="P24" s="328"/>
      <c r="Q24" s="328"/>
      <c r="R24" s="328"/>
      <c r="S24" s="341"/>
      <c r="T24" s="341"/>
      <c r="U24" s="350"/>
      <c r="V24" s="350"/>
      <c r="W24" s="328"/>
      <c r="X24" s="328"/>
      <c r="Y24" s="328"/>
      <c r="Z24" s="328"/>
      <c r="AA24" s="328"/>
      <c r="AB24" s="328"/>
      <c r="AC24" s="328"/>
      <c r="AD24" s="328"/>
      <c r="AE24" s="328"/>
      <c r="AF24" s="118" t="s">
        <v>14</v>
      </c>
      <c r="AG24" s="118" t="s">
        <v>13</v>
      </c>
      <c r="AH24" s="119" t="s">
        <v>3</v>
      </c>
      <c r="AI24" s="119" t="s">
        <v>12</v>
      </c>
      <c r="AJ24" s="334"/>
      <c r="AK24" s="334"/>
      <c r="AL24" s="334"/>
      <c r="AM24" s="334"/>
      <c r="AN24" s="334"/>
      <c r="AO24" s="334"/>
      <c r="AP24" s="334"/>
      <c r="AQ24" s="352"/>
      <c r="AR24" s="328"/>
      <c r="AS24" s="328"/>
      <c r="AT24" s="328"/>
      <c r="AU24" s="328"/>
      <c r="AV24" s="337"/>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0" t="s">
        <v>513</v>
      </c>
      <c r="C26" s="151" t="s">
        <v>500</v>
      </c>
      <c r="D26" s="151" t="s">
        <v>514</v>
      </c>
      <c r="E26" s="151" t="s">
        <v>65</v>
      </c>
      <c r="F26" s="151" t="s">
        <v>489</v>
      </c>
      <c r="G26" s="151" t="s">
        <v>527</v>
      </c>
      <c r="H26" s="151" t="s">
        <v>489</v>
      </c>
      <c r="I26" s="151" t="s">
        <v>489</v>
      </c>
      <c r="J26" s="151" t="s">
        <v>489</v>
      </c>
      <c r="K26" s="151" t="s">
        <v>489</v>
      </c>
      <c r="L26" s="151" t="s">
        <v>65</v>
      </c>
      <c r="M26" s="152" t="s">
        <v>528</v>
      </c>
      <c r="N26" s="177" t="str">
        <f>M26</f>
        <v>ТМ630</v>
      </c>
      <c r="O26" s="150" t="s">
        <v>513</v>
      </c>
      <c r="P26" s="151" t="s">
        <v>523</v>
      </c>
      <c r="Q26" s="151" t="s">
        <v>506</v>
      </c>
      <c r="R26" s="176">
        <f>'1. паспорт местоположение'!C45</f>
        <v>0.53646000000000005</v>
      </c>
      <c r="S26" s="176">
        <f>R26</f>
        <v>0.53646000000000005</v>
      </c>
      <c r="T26" s="176">
        <f>R26</f>
        <v>0.53646000000000005</v>
      </c>
      <c r="U26" s="151" t="s">
        <v>489</v>
      </c>
      <c r="V26" s="151" t="s">
        <v>489</v>
      </c>
      <c r="W26" s="151" t="s">
        <v>489</v>
      </c>
      <c r="X26" s="151" t="s">
        <v>489</v>
      </c>
      <c r="Y26" s="151" t="s">
        <v>489</v>
      </c>
      <c r="Z26" s="151" t="s">
        <v>489</v>
      </c>
      <c r="AA26" s="151" t="s">
        <v>489</v>
      </c>
      <c r="AB26" s="151" t="s">
        <v>489</v>
      </c>
      <c r="AC26" s="151" t="s">
        <v>489</v>
      </c>
      <c r="AD26" s="151" t="s">
        <v>489</v>
      </c>
      <c r="AE26" s="151" t="s">
        <v>489</v>
      </c>
      <c r="AF26" s="151" t="s">
        <v>489</v>
      </c>
      <c r="AG26" s="154" t="s">
        <v>504</v>
      </c>
      <c r="AH26" s="151"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70" zoomScaleNormal="90" zoomScaleSheetLayoutView="70" workbookViewId="0">
      <selection activeCell="F16" sqref="F16"/>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358" t="str">
        <f>'1. паспорт местоположение'!$A$5</f>
        <v>Год раскрытия информации: 2021 год</v>
      </c>
      <c r="B5" s="358"/>
      <c r="C5" s="65"/>
      <c r="D5" s="65"/>
      <c r="E5" s="65"/>
      <c r="F5" s="65"/>
      <c r="G5" s="65"/>
      <c r="H5" s="65"/>
    </row>
    <row r="6" spans="1:8" ht="18.75" x14ac:dyDescent="0.3">
      <c r="A6" s="120"/>
      <c r="B6" s="120"/>
      <c r="C6" s="120"/>
      <c r="D6" s="120"/>
      <c r="E6" s="120"/>
      <c r="F6" s="120"/>
      <c r="G6" s="120"/>
      <c r="H6" s="120"/>
    </row>
    <row r="7" spans="1:8" ht="18.75" x14ac:dyDescent="0.25">
      <c r="A7" s="273" t="s">
        <v>10</v>
      </c>
      <c r="B7" s="273"/>
      <c r="C7" s="9"/>
      <c r="D7" s="9"/>
      <c r="E7" s="9"/>
      <c r="F7" s="9"/>
      <c r="G7" s="9"/>
      <c r="H7" s="9"/>
    </row>
    <row r="8" spans="1:8" ht="18.75" x14ac:dyDescent="0.25">
      <c r="A8" s="9"/>
      <c r="B8" s="9"/>
      <c r="C8" s="9"/>
      <c r="D8" s="9"/>
      <c r="E8" s="9"/>
      <c r="F8" s="9"/>
      <c r="G8" s="9"/>
      <c r="H8" s="9"/>
    </row>
    <row r="9" spans="1:8" x14ac:dyDescent="0.25">
      <c r="A9" s="274" t="str">
        <f>'1. паспорт местоположение'!A9:C9</f>
        <v xml:space="preserve">ГУП "Региональные электрические сети "РБ  </v>
      </c>
      <c r="B9" s="274"/>
      <c r="C9" s="6"/>
      <c r="D9" s="6"/>
      <c r="E9" s="6"/>
      <c r="F9" s="6"/>
      <c r="G9" s="6"/>
      <c r="H9" s="6"/>
    </row>
    <row r="10" spans="1:8" x14ac:dyDescent="0.25">
      <c r="A10" s="270" t="s">
        <v>9</v>
      </c>
      <c r="B10" s="270"/>
      <c r="C10" s="4"/>
      <c r="D10" s="4"/>
      <c r="E10" s="4"/>
      <c r="F10" s="4"/>
      <c r="G10" s="4"/>
      <c r="H10" s="4"/>
    </row>
    <row r="11" spans="1:8" ht="18.75" x14ac:dyDescent="0.25">
      <c r="A11" s="9"/>
      <c r="B11" s="9"/>
      <c r="C11" s="9"/>
      <c r="D11" s="9"/>
      <c r="E11" s="9"/>
      <c r="F11" s="9"/>
      <c r="G11" s="9"/>
      <c r="H11" s="9"/>
    </row>
    <row r="12" spans="1:8" ht="24" customHeight="1" x14ac:dyDescent="0.25">
      <c r="A12" s="275" t="str">
        <f>'1. паспорт местоположение'!$A$12</f>
        <v>L_ 202201135</v>
      </c>
      <c r="B12" s="275"/>
      <c r="C12" s="6"/>
      <c r="D12" s="6"/>
      <c r="E12" s="6"/>
      <c r="F12" s="6"/>
      <c r="G12" s="6"/>
      <c r="H12" s="6"/>
    </row>
    <row r="13" spans="1:8" x14ac:dyDescent="0.25">
      <c r="A13" s="270" t="s">
        <v>8</v>
      </c>
      <c r="B13" s="270"/>
      <c r="C13" s="4"/>
      <c r="D13" s="4"/>
      <c r="E13" s="4"/>
      <c r="F13" s="4"/>
      <c r="G13" s="4"/>
      <c r="H13" s="4"/>
    </row>
    <row r="14" spans="1:8" ht="18.75" x14ac:dyDescent="0.25">
      <c r="A14" s="8"/>
      <c r="B14" s="8"/>
      <c r="C14" s="8"/>
      <c r="D14" s="8"/>
      <c r="E14" s="8"/>
      <c r="F14" s="8"/>
      <c r="G14" s="8"/>
      <c r="H14" s="8"/>
    </row>
    <row r="15" spans="1:8" x14ac:dyDescent="0.25">
      <c r="A15" s="274" t="str">
        <f>'1. паспорт местоположение'!$A$15</f>
        <v xml:space="preserve">Замена транс-в в  ТП-5004  Т-1   1979 г.в. кол-ве  1шт ТМ-630 на ТМГ-630 </v>
      </c>
      <c r="B15" s="274"/>
      <c r="C15" s="6"/>
      <c r="D15" s="6"/>
      <c r="E15" s="6"/>
      <c r="F15" s="6"/>
      <c r="G15" s="6"/>
      <c r="H15" s="6"/>
    </row>
    <row r="16" spans="1:8" x14ac:dyDescent="0.25">
      <c r="A16" s="270" t="s">
        <v>7</v>
      </c>
      <c r="B16" s="270"/>
      <c r="C16" s="4"/>
      <c r="D16" s="4"/>
      <c r="E16" s="4"/>
      <c r="F16" s="4"/>
      <c r="G16" s="4"/>
      <c r="H16" s="4"/>
    </row>
    <row r="17" spans="1:2" x14ac:dyDescent="0.25">
      <c r="B17" s="94"/>
    </row>
    <row r="18" spans="1:2" ht="33.75" customHeight="1" x14ac:dyDescent="0.25">
      <c r="A18" s="356" t="s">
        <v>471</v>
      </c>
      <c r="B18" s="357"/>
    </row>
    <row r="19" spans="1:2" x14ac:dyDescent="0.25">
      <c r="B19" s="33"/>
    </row>
    <row r="20" spans="1:2" ht="16.5" thickBot="1" x14ac:dyDescent="0.3">
      <c r="B20" s="95"/>
    </row>
    <row r="21" spans="1:2" ht="30.75" thickBot="1" x14ac:dyDescent="0.3">
      <c r="A21" s="96" t="s">
        <v>342</v>
      </c>
      <c r="B21" s="97" t="str">
        <f>A15</f>
        <v xml:space="preserve">Замена транс-в в  ТП-5004  Т-1   1979 г.в. кол-ве  1шт ТМ-630 на ТМГ-630 </v>
      </c>
    </row>
    <row r="22" spans="1:2" ht="16.5" thickBot="1" x14ac:dyDescent="0.3">
      <c r="A22" s="96" t="s">
        <v>343</v>
      </c>
      <c r="B22" s="172" t="s">
        <v>501</v>
      </c>
    </row>
    <row r="23" spans="1:2" ht="16.5" thickBot="1" x14ac:dyDescent="0.3">
      <c r="A23" s="96" t="s">
        <v>310</v>
      </c>
      <c r="B23" s="141" t="s">
        <v>492</v>
      </c>
    </row>
    <row r="24" spans="1:2" ht="16.5" thickBot="1" x14ac:dyDescent="0.3">
      <c r="A24" s="96" t="s">
        <v>344</v>
      </c>
      <c r="B24" s="98"/>
    </row>
    <row r="25" spans="1:2" ht="16.5" thickBot="1" x14ac:dyDescent="0.3">
      <c r="A25" s="99" t="s">
        <v>345</v>
      </c>
      <c r="B25" s="133">
        <v>2022</v>
      </c>
    </row>
    <row r="26" spans="1:2" ht="16.5" thickBot="1" x14ac:dyDescent="0.3">
      <c r="A26" s="100" t="s">
        <v>346</v>
      </c>
      <c r="B26" s="144" t="s">
        <v>503</v>
      </c>
    </row>
    <row r="27" spans="1:2" ht="16.5" thickBot="1" x14ac:dyDescent="0.3">
      <c r="A27" s="106" t="s">
        <v>490</v>
      </c>
      <c r="B27" s="155">
        <f>'1. паспорт местоположение'!C45*1.2</f>
        <v>0.64375199999999999</v>
      </c>
    </row>
    <row r="28" spans="1:2" ht="16.5" thickBot="1" x14ac:dyDescent="0.3">
      <c r="A28" s="102" t="s">
        <v>347</v>
      </c>
      <c r="B28" s="132" t="s">
        <v>494</v>
      </c>
    </row>
    <row r="29" spans="1:2" ht="29.25" thickBot="1" x14ac:dyDescent="0.3">
      <c r="A29" s="107" t="s">
        <v>348</v>
      </c>
      <c r="B29" s="132" t="s">
        <v>489</v>
      </c>
    </row>
    <row r="30" spans="1:2" ht="29.25" thickBot="1" x14ac:dyDescent="0.3">
      <c r="A30" s="107" t="s">
        <v>349</v>
      </c>
      <c r="B30" s="132" t="s">
        <v>489</v>
      </c>
    </row>
    <row r="31" spans="1:2" ht="16.5" thickBot="1" x14ac:dyDescent="0.3">
      <c r="A31" s="102" t="s">
        <v>350</v>
      </c>
      <c r="B31" s="132" t="s">
        <v>489</v>
      </c>
    </row>
    <row r="32" spans="1:2" ht="29.25" thickBot="1" x14ac:dyDescent="0.3">
      <c r="A32" s="107" t="s">
        <v>351</v>
      </c>
      <c r="B32" s="132" t="s">
        <v>489</v>
      </c>
    </row>
    <row r="33" spans="1:2" ht="16.5" thickBot="1" x14ac:dyDescent="0.3">
      <c r="A33" s="102" t="s">
        <v>352</v>
      </c>
      <c r="B33" s="132" t="s">
        <v>489</v>
      </c>
    </row>
    <row r="34" spans="1:2" ht="16.5" thickBot="1" x14ac:dyDescent="0.3">
      <c r="A34" s="102" t="s">
        <v>353</v>
      </c>
      <c r="B34" s="132" t="s">
        <v>489</v>
      </c>
    </row>
    <row r="35" spans="1:2" ht="16.5" thickBot="1" x14ac:dyDescent="0.3">
      <c r="A35" s="102" t="s">
        <v>354</v>
      </c>
      <c r="B35" s="132" t="s">
        <v>489</v>
      </c>
    </row>
    <row r="36" spans="1:2" ht="16.5" thickBot="1" x14ac:dyDescent="0.3">
      <c r="A36" s="102" t="s">
        <v>355</v>
      </c>
      <c r="B36" s="132" t="s">
        <v>489</v>
      </c>
    </row>
    <row r="37" spans="1:2" ht="29.25" thickBot="1" x14ac:dyDescent="0.3">
      <c r="A37" s="107" t="s">
        <v>356</v>
      </c>
      <c r="B37" s="132" t="s">
        <v>489</v>
      </c>
    </row>
    <row r="38" spans="1:2" ht="16.5" thickBot="1" x14ac:dyDescent="0.3">
      <c r="A38" s="102" t="s">
        <v>352</v>
      </c>
      <c r="B38" s="132" t="s">
        <v>489</v>
      </c>
    </row>
    <row r="39" spans="1:2" ht="16.5" thickBot="1" x14ac:dyDescent="0.3">
      <c r="A39" s="102" t="s">
        <v>353</v>
      </c>
      <c r="B39" s="132" t="s">
        <v>489</v>
      </c>
    </row>
    <row r="40" spans="1:2" ht="16.5" thickBot="1" x14ac:dyDescent="0.3">
      <c r="A40" s="102" t="s">
        <v>354</v>
      </c>
      <c r="B40" s="132" t="s">
        <v>489</v>
      </c>
    </row>
    <row r="41" spans="1:2" ht="16.5" thickBot="1" x14ac:dyDescent="0.3">
      <c r="A41" s="102" t="s">
        <v>355</v>
      </c>
      <c r="B41" s="132" t="s">
        <v>489</v>
      </c>
    </row>
    <row r="42" spans="1:2" ht="29.25" thickBot="1" x14ac:dyDescent="0.3">
      <c r="A42" s="107" t="s">
        <v>357</v>
      </c>
      <c r="B42" s="132" t="s">
        <v>489</v>
      </c>
    </row>
    <row r="43" spans="1:2" ht="16.5" thickBot="1" x14ac:dyDescent="0.3">
      <c r="A43" s="102" t="s">
        <v>352</v>
      </c>
      <c r="B43" s="132" t="s">
        <v>489</v>
      </c>
    </row>
    <row r="44" spans="1:2" ht="16.5" thickBot="1" x14ac:dyDescent="0.3">
      <c r="A44" s="102" t="s">
        <v>353</v>
      </c>
      <c r="B44" s="132" t="s">
        <v>489</v>
      </c>
    </row>
    <row r="45" spans="1:2" ht="16.5" thickBot="1" x14ac:dyDescent="0.3">
      <c r="A45" s="102" t="s">
        <v>354</v>
      </c>
      <c r="B45" s="132" t="s">
        <v>489</v>
      </c>
    </row>
    <row r="46" spans="1:2" ht="16.5" thickBot="1" x14ac:dyDescent="0.3">
      <c r="A46" s="102" t="s">
        <v>355</v>
      </c>
      <c r="B46" s="132" t="s">
        <v>489</v>
      </c>
    </row>
    <row r="47" spans="1:2" ht="29.25" thickBot="1" x14ac:dyDescent="0.3">
      <c r="A47" s="101" t="s">
        <v>358</v>
      </c>
      <c r="B47" s="132" t="s">
        <v>489</v>
      </c>
    </row>
    <row r="48" spans="1:2" ht="16.5" thickBot="1" x14ac:dyDescent="0.3">
      <c r="A48" s="103" t="s">
        <v>350</v>
      </c>
      <c r="B48" s="132" t="s">
        <v>489</v>
      </c>
    </row>
    <row r="49" spans="1:2" ht="16.5" thickBot="1" x14ac:dyDescent="0.3">
      <c r="A49" s="103" t="s">
        <v>359</v>
      </c>
      <c r="B49" s="132" t="s">
        <v>489</v>
      </c>
    </row>
    <row r="50" spans="1:2" ht="16.5" thickBot="1" x14ac:dyDescent="0.3">
      <c r="A50" s="103" t="s">
        <v>360</v>
      </c>
      <c r="B50" s="132" t="s">
        <v>489</v>
      </c>
    </row>
    <row r="51" spans="1:2" ht="16.5" thickBot="1" x14ac:dyDescent="0.3">
      <c r="A51" s="103" t="s">
        <v>361</v>
      </c>
      <c r="B51" s="132" t="s">
        <v>489</v>
      </c>
    </row>
    <row r="52" spans="1:2" ht="16.5" thickBot="1" x14ac:dyDescent="0.3">
      <c r="A52" s="99" t="s">
        <v>362</v>
      </c>
      <c r="B52" s="132" t="s">
        <v>489</v>
      </c>
    </row>
    <row r="53" spans="1:2" ht="16.5" thickBot="1" x14ac:dyDescent="0.3">
      <c r="A53" s="99" t="s">
        <v>363</v>
      </c>
      <c r="B53" s="132" t="s">
        <v>489</v>
      </c>
    </row>
    <row r="54" spans="1:2" ht="16.5" thickBot="1" x14ac:dyDescent="0.3">
      <c r="A54" s="99" t="s">
        <v>364</v>
      </c>
      <c r="B54" s="132" t="s">
        <v>489</v>
      </c>
    </row>
    <row r="55" spans="1:2" ht="16.5" thickBot="1" x14ac:dyDescent="0.3">
      <c r="A55" s="100" t="s">
        <v>365</v>
      </c>
      <c r="B55" s="132" t="s">
        <v>489</v>
      </c>
    </row>
    <row r="56" spans="1:2" x14ac:dyDescent="0.25">
      <c r="A56" s="101" t="s">
        <v>366</v>
      </c>
      <c r="B56" s="353" t="s">
        <v>515</v>
      </c>
    </row>
    <row r="57" spans="1:2" x14ac:dyDescent="0.25">
      <c r="A57" s="104" t="s">
        <v>367</v>
      </c>
      <c r="B57" s="354"/>
    </row>
    <row r="58" spans="1:2" x14ac:dyDescent="0.25">
      <c r="A58" s="104" t="s">
        <v>368</v>
      </c>
      <c r="B58" s="354"/>
    </row>
    <row r="59" spans="1:2" x14ac:dyDescent="0.25">
      <c r="A59" s="104" t="s">
        <v>369</v>
      </c>
      <c r="B59" s="354"/>
    </row>
    <row r="60" spans="1:2" x14ac:dyDescent="0.25">
      <c r="A60" s="104" t="s">
        <v>370</v>
      </c>
      <c r="B60" s="354"/>
    </row>
    <row r="61" spans="1:2" ht="16.5" thickBot="1" x14ac:dyDescent="0.3">
      <c r="A61" s="105" t="s">
        <v>371</v>
      </c>
      <c r="B61" s="355"/>
    </row>
    <row r="62" spans="1:2" ht="30.75" thickBot="1" x14ac:dyDescent="0.3">
      <c r="A62" s="103" t="s">
        <v>372</v>
      </c>
      <c r="B62" s="132" t="s">
        <v>489</v>
      </c>
    </row>
    <row r="63" spans="1:2" ht="29.25" thickBot="1" x14ac:dyDescent="0.3">
      <c r="A63" s="99" t="s">
        <v>373</v>
      </c>
      <c r="B63" s="132" t="s">
        <v>489</v>
      </c>
    </row>
    <row r="64" spans="1:2" ht="16.5" thickBot="1" x14ac:dyDescent="0.3">
      <c r="A64" s="103" t="s">
        <v>350</v>
      </c>
      <c r="B64" s="132" t="s">
        <v>489</v>
      </c>
    </row>
    <row r="65" spans="1:2" ht="16.5" thickBot="1" x14ac:dyDescent="0.3">
      <c r="A65" s="103" t="s">
        <v>374</v>
      </c>
      <c r="B65" s="132" t="s">
        <v>489</v>
      </c>
    </row>
    <row r="66" spans="1:2" ht="16.5" thickBot="1" x14ac:dyDescent="0.3">
      <c r="A66" s="103" t="s">
        <v>375</v>
      </c>
      <c r="B66" s="132" t="s">
        <v>489</v>
      </c>
    </row>
    <row r="67" spans="1:2" ht="16.5" thickBot="1" x14ac:dyDescent="0.3">
      <c r="A67" s="109" t="s">
        <v>376</v>
      </c>
      <c r="B67" s="143" t="s">
        <v>505</v>
      </c>
    </row>
    <row r="68" spans="1:2" ht="16.5" thickBot="1" x14ac:dyDescent="0.3">
      <c r="A68" s="99" t="s">
        <v>377</v>
      </c>
      <c r="B68" s="132" t="s">
        <v>489</v>
      </c>
    </row>
    <row r="69" spans="1:2" ht="16.5" thickBot="1" x14ac:dyDescent="0.3">
      <c r="A69" s="104" t="s">
        <v>378</v>
      </c>
      <c r="B69" s="132" t="s">
        <v>489</v>
      </c>
    </row>
    <row r="70" spans="1:2" ht="16.5" thickBot="1" x14ac:dyDescent="0.3">
      <c r="A70" s="104" t="s">
        <v>379</v>
      </c>
      <c r="B70" s="132" t="s">
        <v>489</v>
      </c>
    </row>
    <row r="71" spans="1:2" ht="16.5" thickBot="1" x14ac:dyDescent="0.3">
      <c r="A71" s="104" t="s">
        <v>380</v>
      </c>
      <c r="B71" s="132" t="s">
        <v>489</v>
      </c>
    </row>
    <row r="72" spans="1:2" ht="29.25" thickBot="1" x14ac:dyDescent="0.3">
      <c r="A72" s="110" t="s">
        <v>381</v>
      </c>
      <c r="B72" s="108" t="s">
        <v>502</v>
      </c>
    </row>
    <row r="73" spans="1:2" ht="28.5" x14ac:dyDescent="0.25">
      <c r="A73" s="101" t="s">
        <v>382</v>
      </c>
      <c r="B73" s="353" t="s">
        <v>383</v>
      </c>
    </row>
    <row r="74" spans="1:2" x14ac:dyDescent="0.25">
      <c r="A74" s="104" t="s">
        <v>384</v>
      </c>
      <c r="B74" s="354"/>
    </row>
    <row r="75" spans="1:2" x14ac:dyDescent="0.25">
      <c r="A75" s="104" t="s">
        <v>385</v>
      </c>
      <c r="B75" s="354"/>
    </row>
    <row r="76" spans="1:2" x14ac:dyDescent="0.25">
      <c r="A76" s="104" t="s">
        <v>386</v>
      </c>
      <c r="B76" s="354"/>
    </row>
    <row r="77" spans="1:2" x14ac:dyDescent="0.25">
      <c r="A77" s="104" t="s">
        <v>387</v>
      </c>
      <c r="B77" s="354"/>
    </row>
    <row r="78" spans="1:2" ht="16.5" thickBot="1" x14ac:dyDescent="0.3">
      <c r="A78" s="111" t="s">
        <v>388</v>
      </c>
      <c r="B78" s="355"/>
    </row>
    <row r="81" spans="1:2" x14ac:dyDescent="0.25">
      <c r="A81" s="112"/>
      <c r="B81" s="113"/>
    </row>
    <row r="82" spans="1:2" x14ac:dyDescent="0.25">
      <c r="B82" s="114"/>
    </row>
    <row r="83" spans="1:2" x14ac:dyDescent="0.25">
      <c r="B83" s="11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sqref="A1:XFD1048576"/>
    </sheetView>
  </sheetViews>
  <sheetFormatPr defaultColWidth="9.140625" defaultRowHeight="11.25" x14ac:dyDescent="0.2"/>
  <cols>
    <col min="1" max="1" width="8.140625" style="180" customWidth="1"/>
    <col min="2" max="2" width="20.140625" style="180" customWidth="1"/>
    <col min="3" max="4" width="10.42578125" style="180" customWidth="1"/>
    <col min="5" max="5" width="13.28515625" style="180" customWidth="1"/>
    <col min="6" max="6" width="8.5703125" style="180" customWidth="1"/>
    <col min="7" max="7" width="7.85546875" style="180" customWidth="1"/>
    <col min="8" max="8" width="8.42578125" style="180" customWidth="1"/>
    <col min="9" max="9" width="8.7109375" style="180" customWidth="1"/>
    <col min="10" max="10" width="8.140625" style="180" customWidth="1"/>
    <col min="11" max="11" width="8.5703125" style="180" customWidth="1"/>
    <col min="12" max="12" width="10" style="180" customWidth="1"/>
    <col min="13" max="13" width="6" style="180" customWidth="1"/>
    <col min="14" max="14" width="9.7109375" style="180" customWidth="1"/>
    <col min="15" max="15" width="9.140625" style="180"/>
    <col min="16" max="16" width="49.140625" style="186" hidden="1" customWidth="1"/>
    <col min="17" max="17" width="42.42578125" style="186" hidden="1" customWidth="1"/>
    <col min="18" max="18" width="99.7109375" style="186" hidden="1" customWidth="1"/>
    <col min="19" max="22" width="138.42578125" style="186" hidden="1" customWidth="1"/>
    <col min="23" max="23" width="34.140625" style="186" hidden="1" customWidth="1"/>
    <col min="24" max="24" width="110.140625" style="186" hidden="1" customWidth="1"/>
    <col min="25" max="28" width="34.140625" style="186" hidden="1" customWidth="1"/>
    <col min="29" max="30" width="110.140625" style="186" hidden="1" customWidth="1"/>
    <col min="31" max="34" width="84.42578125" style="186" hidden="1" customWidth="1"/>
    <col min="35" max="16384" width="9.140625" style="180"/>
  </cols>
  <sheetData>
    <row r="1" spans="1:20" s="180" customFormat="1" x14ac:dyDescent="0.2">
      <c r="A1" s="178"/>
      <c r="B1" s="178"/>
      <c r="C1" s="178"/>
      <c r="D1" s="178"/>
      <c r="E1" s="178"/>
      <c r="F1" s="178"/>
      <c r="G1" s="178"/>
      <c r="H1" s="178"/>
      <c r="I1" s="178"/>
      <c r="J1" s="178"/>
      <c r="K1" s="178"/>
      <c r="L1" s="178"/>
      <c r="M1" s="178"/>
      <c r="N1" s="179" t="s">
        <v>532</v>
      </c>
    </row>
    <row r="2" spans="1:20" s="180" customFormat="1" x14ac:dyDescent="0.2">
      <c r="A2" s="178"/>
      <c r="B2" s="178"/>
      <c r="C2" s="178"/>
      <c r="D2" s="178"/>
      <c r="E2" s="178"/>
      <c r="F2" s="178"/>
      <c r="G2" s="178"/>
      <c r="H2" s="178"/>
      <c r="I2" s="178"/>
      <c r="J2" s="178"/>
      <c r="K2" s="178"/>
      <c r="L2" s="178"/>
      <c r="M2" s="178"/>
      <c r="N2" s="179" t="s">
        <v>533</v>
      </c>
    </row>
    <row r="3" spans="1:20" s="180" customFormat="1" ht="8.25" customHeight="1" x14ac:dyDescent="0.2">
      <c r="A3" s="178"/>
      <c r="B3" s="178"/>
      <c r="C3" s="178"/>
      <c r="D3" s="178"/>
      <c r="E3" s="178"/>
      <c r="F3" s="178"/>
      <c r="G3" s="178"/>
      <c r="H3" s="178"/>
      <c r="I3" s="178"/>
      <c r="J3" s="178"/>
      <c r="K3" s="178"/>
      <c r="L3" s="178"/>
      <c r="M3" s="178"/>
      <c r="N3" s="179"/>
    </row>
    <row r="4" spans="1:20" s="180" customFormat="1" ht="14.25" customHeight="1" x14ac:dyDescent="0.2">
      <c r="A4" s="359" t="s">
        <v>534</v>
      </c>
      <c r="B4" s="359"/>
      <c r="C4" s="359"/>
      <c r="D4" s="181"/>
      <c r="E4" s="182"/>
      <c r="F4" s="182"/>
      <c r="G4" s="182"/>
      <c r="H4" s="182"/>
      <c r="I4" s="182"/>
      <c r="J4" s="182"/>
      <c r="K4" s="359" t="s">
        <v>535</v>
      </c>
      <c r="L4" s="359"/>
      <c r="M4" s="359"/>
      <c r="N4" s="359"/>
    </row>
    <row r="5" spans="1:20" s="180" customFormat="1" ht="12" customHeight="1" x14ac:dyDescent="0.2">
      <c r="A5" s="360" t="s">
        <v>536</v>
      </c>
      <c r="B5" s="360"/>
      <c r="C5" s="183"/>
      <c r="D5" s="183"/>
      <c r="E5" s="184"/>
      <c r="F5" s="182"/>
      <c r="G5" s="182"/>
      <c r="H5" s="182"/>
      <c r="I5" s="182"/>
      <c r="J5" s="185"/>
      <c r="K5" s="361" t="s">
        <v>537</v>
      </c>
      <c r="L5" s="361"/>
      <c r="M5" s="361"/>
      <c r="N5" s="361"/>
    </row>
    <row r="6" spans="1:20" s="180" customFormat="1" x14ac:dyDescent="0.2">
      <c r="A6" s="361" t="s">
        <v>538</v>
      </c>
      <c r="B6" s="361"/>
      <c r="C6" s="361"/>
      <c r="D6" s="185"/>
      <c r="E6" s="182"/>
      <c r="F6" s="182"/>
      <c r="G6" s="182"/>
      <c r="H6" s="182"/>
      <c r="I6" s="182"/>
      <c r="J6" s="185"/>
      <c r="K6" s="361" t="s">
        <v>538</v>
      </c>
      <c r="L6" s="361"/>
      <c r="M6" s="361"/>
      <c r="N6" s="361"/>
      <c r="P6" s="186" t="s">
        <v>539</v>
      </c>
      <c r="Q6" s="186" t="s">
        <v>539</v>
      </c>
    </row>
    <row r="7" spans="1:20" s="180" customFormat="1" ht="17.25" customHeight="1" x14ac:dyDescent="0.2">
      <c r="A7" s="187"/>
      <c r="B7" s="188" t="s">
        <v>540</v>
      </c>
      <c r="C7" s="184"/>
      <c r="D7" s="184"/>
      <c r="E7" s="182"/>
      <c r="F7" s="182"/>
      <c r="G7" s="182"/>
      <c r="H7" s="182"/>
      <c r="I7" s="182"/>
      <c r="J7" s="182"/>
      <c r="K7" s="189"/>
      <c r="L7" s="182"/>
      <c r="M7" s="367" t="s">
        <v>541</v>
      </c>
      <c r="N7" s="367"/>
    </row>
    <row r="8" spans="1:20" s="180" customFormat="1" ht="16.5" customHeight="1" x14ac:dyDescent="0.2">
      <c r="A8" s="182" t="s">
        <v>542</v>
      </c>
      <c r="B8" s="183"/>
      <c r="C8" s="183"/>
      <c r="D8" s="183"/>
      <c r="E8" s="182"/>
      <c r="F8" s="182"/>
      <c r="G8" s="182"/>
      <c r="H8" s="182"/>
      <c r="I8" s="182"/>
      <c r="J8" s="182"/>
      <c r="K8" s="368" t="s">
        <v>543</v>
      </c>
      <c r="L8" s="368"/>
      <c r="M8" s="369"/>
      <c r="N8" s="369"/>
    </row>
    <row r="9" spans="1:20" s="180" customFormat="1" ht="15.75" customHeight="1" x14ac:dyDescent="0.2">
      <c r="A9" s="190"/>
      <c r="B9" s="190"/>
      <c r="C9" s="190"/>
      <c r="D9" s="190"/>
      <c r="E9" s="190"/>
      <c r="F9" s="191"/>
      <c r="G9" s="190"/>
      <c r="H9" s="190"/>
      <c r="I9" s="190"/>
      <c r="J9" s="190"/>
      <c r="K9" s="190"/>
      <c r="L9" s="190"/>
      <c r="M9" s="190"/>
      <c r="N9" s="190"/>
    </row>
    <row r="10" spans="1:20" s="180" customFormat="1" ht="40.9" customHeight="1" x14ac:dyDescent="0.2">
      <c r="A10" s="192" t="s">
        <v>544</v>
      </c>
      <c r="B10" s="193"/>
      <c r="C10" s="190"/>
      <c r="D10" s="370" t="s">
        <v>545</v>
      </c>
      <c r="E10" s="370"/>
      <c r="F10" s="370"/>
      <c r="G10" s="370"/>
      <c r="H10" s="370"/>
      <c r="I10" s="370"/>
      <c r="J10" s="370"/>
      <c r="K10" s="370"/>
      <c r="L10" s="370"/>
      <c r="M10" s="370"/>
      <c r="N10" s="370"/>
      <c r="R10" s="186" t="s">
        <v>545</v>
      </c>
    </row>
    <row r="11" spans="1:20" s="180" customFormat="1" ht="15" customHeight="1" x14ac:dyDescent="0.2">
      <c r="A11" s="194" t="s">
        <v>546</v>
      </c>
      <c r="B11" s="190"/>
      <c r="C11" s="190"/>
      <c r="D11" s="195" t="s">
        <v>547</v>
      </c>
      <c r="E11" s="195"/>
      <c r="F11" s="196"/>
      <c r="G11" s="196"/>
      <c r="H11" s="196"/>
      <c r="I11" s="196"/>
      <c r="J11" s="196"/>
      <c r="K11" s="196"/>
      <c r="L11" s="196"/>
      <c r="M11" s="196"/>
      <c r="N11" s="196"/>
    </row>
    <row r="12" spans="1:20" s="180" customFormat="1" ht="8.25" customHeight="1" x14ac:dyDescent="0.2">
      <c r="A12" s="194"/>
      <c r="B12" s="190"/>
      <c r="C12" s="190"/>
      <c r="D12" s="190"/>
      <c r="E12" s="190"/>
      <c r="F12" s="193"/>
      <c r="G12" s="193"/>
      <c r="H12" s="193"/>
      <c r="I12" s="193"/>
      <c r="J12" s="193"/>
      <c r="K12" s="193"/>
      <c r="L12" s="193"/>
      <c r="M12" s="193"/>
      <c r="N12" s="193"/>
    </row>
    <row r="13" spans="1:20" s="180" customFormat="1" x14ac:dyDescent="0.2">
      <c r="A13" s="371"/>
      <c r="B13" s="371"/>
      <c r="C13" s="371"/>
      <c r="D13" s="371"/>
      <c r="E13" s="371"/>
      <c r="F13" s="371"/>
      <c r="G13" s="371"/>
      <c r="H13" s="371"/>
      <c r="I13" s="371"/>
      <c r="J13" s="371"/>
      <c r="K13" s="371"/>
      <c r="L13" s="371"/>
      <c r="M13" s="371"/>
      <c r="N13" s="371"/>
      <c r="S13" s="186" t="s">
        <v>539</v>
      </c>
    </row>
    <row r="14" spans="1:20" s="180" customFormat="1" x14ac:dyDescent="0.2">
      <c r="A14" s="362" t="s">
        <v>548</v>
      </c>
      <c r="B14" s="362"/>
      <c r="C14" s="362"/>
      <c r="D14" s="362"/>
      <c r="E14" s="362"/>
      <c r="F14" s="362"/>
      <c r="G14" s="362"/>
      <c r="H14" s="362"/>
      <c r="I14" s="362"/>
      <c r="J14" s="362"/>
      <c r="K14" s="362"/>
      <c r="L14" s="362"/>
      <c r="M14" s="362"/>
      <c r="N14" s="362"/>
    </row>
    <row r="15" spans="1:20" s="180" customFormat="1" ht="8.25" customHeight="1" x14ac:dyDescent="0.2">
      <c r="A15" s="197"/>
      <c r="B15" s="197"/>
      <c r="C15" s="197"/>
      <c r="D15" s="197"/>
      <c r="E15" s="197"/>
      <c r="F15" s="197"/>
      <c r="G15" s="197"/>
      <c r="H15" s="197"/>
      <c r="I15" s="197"/>
      <c r="J15" s="197"/>
      <c r="K15" s="197"/>
      <c r="L15" s="197"/>
      <c r="M15" s="197"/>
      <c r="N15" s="197"/>
    </row>
    <row r="16" spans="1:20" s="180" customFormat="1" x14ac:dyDescent="0.2">
      <c r="A16" s="371"/>
      <c r="B16" s="371"/>
      <c r="C16" s="371"/>
      <c r="D16" s="371"/>
      <c r="E16" s="371"/>
      <c r="F16" s="371"/>
      <c r="G16" s="371"/>
      <c r="H16" s="371"/>
      <c r="I16" s="371"/>
      <c r="J16" s="371"/>
      <c r="K16" s="371"/>
      <c r="L16" s="371"/>
      <c r="M16" s="371"/>
      <c r="N16" s="371"/>
      <c r="T16" s="186" t="s">
        <v>539</v>
      </c>
    </row>
    <row r="17" spans="1:21" s="180" customFormat="1" x14ac:dyDescent="0.2">
      <c r="A17" s="362" t="s">
        <v>549</v>
      </c>
      <c r="B17" s="362"/>
      <c r="C17" s="362"/>
      <c r="D17" s="362"/>
      <c r="E17" s="362"/>
      <c r="F17" s="362"/>
      <c r="G17" s="362"/>
      <c r="H17" s="362"/>
      <c r="I17" s="362"/>
      <c r="J17" s="362"/>
      <c r="K17" s="362"/>
      <c r="L17" s="362"/>
      <c r="M17" s="362"/>
      <c r="N17" s="362"/>
    </row>
    <row r="18" spans="1:21" s="180" customFormat="1" ht="24" customHeight="1" x14ac:dyDescent="0.3">
      <c r="A18" s="363" t="s">
        <v>550</v>
      </c>
      <c r="B18" s="363"/>
      <c r="C18" s="363"/>
      <c r="D18" s="363"/>
      <c r="E18" s="363"/>
      <c r="F18" s="363"/>
      <c r="G18" s="363"/>
      <c r="H18" s="363"/>
      <c r="I18" s="363"/>
      <c r="J18" s="363"/>
      <c r="K18" s="363"/>
      <c r="L18" s="363"/>
      <c r="M18" s="363"/>
      <c r="N18" s="363"/>
    </row>
    <row r="19" spans="1:21" s="180" customFormat="1" ht="8.25" customHeight="1" x14ac:dyDescent="0.3">
      <c r="A19" s="198"/>
      <c r="B19" s="198"/>
      <c r="C19" s="198"/>
      <c r="D19" s="198"/>
      <c r="E19" s="198"/>
      <c r="F19" s="198"/>
      <c r="G19" s="198"/>
      <c r="H19" s="198"/>
      <c r="I19" s="198"/>
      <c r="J19" s="198"/>
      <c r="K19" s="198"/>
      <c r="L19" s="198"/>
      <c r="M19" s="198"/>
      <c r="N19" s="198"/>
    </row>
    <row r="20" spans="1:21" s="180" customFormat="1" ht="10.15" customHeight="1" x14ac:dyDescent="0.2">
      <c r="A20" s="364" t="s">
        <v>551</v>
      </c>
      <c r="B20" s="364"/>
      <c r="C20" s="364"/>
      <c r="D20" s="364"/>
      <c r="E20" s="364"/>
      <c r="F20" s="364"/>
      <c r="G20" s="364"/>
      <c r="H20" s="364"/>
      <c r="I20" s="364"/>
      <c r="J20" s="364"/>
      <c r="K20" s="364"/>
      <c r="L20" s="364"/>
      <c r="M20" s="364"/>
      <c r="N20" s="364"/>
      <c r="U20" s="186" t="s">
        <v>552</v>
      </c>
    </row>
    <row r="21" spans="1:21" s="180" customFormat="1" ht="13.5" customHeight="1" x14ac:dyDescent="0.2">
      <c r="A21" s="362" t="s">
        <v>553</v>
      </c>
      <c r="B21" s="362"/>
      <c r="C21" s="362"/>
      <c r="D21" s="362"/>
      <c r="E21" s="362"/>
      <c r="F21" s="362"/>
      <c r="G21" s="362"/>
      <c r="H21" s="362"/>
      <c r="I21" s="362"/>
      <c r="J21" s="362"/>
      <c r="K21" s="362"/>
      <c r="L21" s="362"/>
      <c r="M21" s="362"/>
      <c r="N21" s="362"/>
    </row>
    <row r="22" spans="1:21" s="180" customFormat="1" ht="15" customHeight="1" x14ac:dyDescent="0.2">
      <c r="A22" s="180" t="s">
        <v>554</v>
      </c>
      <c r="B22" s="199" t="s">
        <v>555</v>
      </c>
      <c r="C22" s="180" t="s">
        <v>556</v>
      </c>
      <c r="F22" s="186"/>
      <c r="G22" s="186"/>
      <c r="H22" s="186"/>
      <c r="I22" s="186"/>
      <c r="J22" s="186"/>
      <c r="K22" s="186"/>
      <c r="L22" s="186"/>
      <c r="M22" s="186"/>
      <c r="N22" s="186"/>
    </row>
    <row r="23" spans="1:21" s="180" customFormat="1" ht="18" customHeight="1" x14ac:dyDescent="0.2">
      <c r="A23" s="180" t="s">
        <v>557</v>
      </c>
      <c r="B23" s="365"/>
      <c r="C23" s="365"/>
      <c r="D23" s="365"/>
      <c r="E23" s="365"/>
      <c r="F23" s="365"/>
      <c r="G23" s="186"/>
      <c r="H23" s="186"/>
      <c r="I23" s="186"/>
      <c r="J23" s="186"/>
      <c r="K23" s="186"/>
      <c r="L23" s="186"/>
      <c r="M23" s="186"/>
      <c r="N23" s="186"/>
    </row>
    <row r="24" spans="1:21" s="180" customFormat="1" x14ac:dyDescent="0.2">
      <c r="B24" s="366" t="s">
        <v>558</v>
      </c>
      <c r="C24" s="366"/>
      <c r="D24" s="366"/>
      <c r="E24" s="366"/>
      <c r="F24" s="366"/>
      <c r="G24" s="200"/>
      <c r="H24" s="200"/>
      <c r="I24" s="200"/>
      <c r="J24" s="200"/>
      <c r="K24" s="200"/>
      <c r="L24" s="200"/>
      <c r="M24" s="201"/>
      <c r="N24" s="200"/>
    </row>
    <row r="25" spans="1:21" s="180" customFormat="1" ht="9.75" customHeight="1" x14ac:dyDescent="0.2">
      <c r="D25" s="202"/>
      <c r="E25" s="202"/>
      <c r="F25" s="202"/>
      <c r="G25" s="202"/>
      <c r="H25" s="202"/>
      <c r="I25" s="202"/>
      <c r="J25" s="202"/>
      <c r="K25" s="202"/>
      <c r="L25" s="202"/>
      <c r="M25" s="200"/>
      <c r="N25" s="200"/>
    </row>
    <row r="26" spans="1:21" s="180" customFormat="1" x14ac:dyDescent="0.2">
      <c r="A26" s="203" t="s">
        <v>559</v>
      </c>
      <c r="D26" s="204"/>
      <c r="F26" s="205"/>
      <c r="G26" s="205"/>
      <c r="H26" s="205"/>
      <c r="I26" s="205"/>
      <c r="J26" s="205"/>
      <c r="K26" s="205"/>
      <c r="L26" s="205"/>
      <c r="M26" s="205"/>
      <c r="N26" s="205"/>
    </row>
    <row r="27" spans="1:21" s="180" customFormat="1" ht="9.75" customHeight="1" x14ac:dyDescent="0.2">
      <c r="D27" s="205"/>
      <c r="E27" s="205"/>
      <c r="F27" s="205"/>
      <c r="G27" s="205"/>
      <c r="H27" s="205"/>
      <c r="I27" s="205"/>
      <c r="J27" s="205"/>
      <c r="K27" s="205"/>
      <c r="L27" s="205"/>
      <c r="M27" s="205"/>
      <c r="N27" s="205"/>
    </row>
    <row r="28" spans="1:21" s="180" customFormat="1" ht="12.75" customHeight="1" x14ac:dyDescent="0.2">
      <c r="A28" s="203" t="s">
        <v>560</v>
      </c>
      <c r="C28" s="206">
        <v>536.39</v>
      </c>
      <c r="D28" s="207" t="s">
        <v>561</v>
      </c>
      <c r="E28" s="208" t="s">
        <v>562</v>
      </c>
      <c r="L28" s="209"/>
      <c r="M28" s="209"/>
    </row>
    <row r="29" spans="1:21" s="180" customFormat="1" ht="12.75" customHeight="1" x14ac:dyDescent="0.2">
      <c r="B29" s="180" t="s">
        <v>563</v>
      </c>
      <c r="C29" s="210"/>
      <c r="D29" s="211"/>
      <c r="E29" s="208"/>
    </row>
    <row r="30" spans="1:21" s="180" customFormat="1" ht="12.75" customHeight="1" x14ac:dyDescent="0.2">
      <c r="B30" s="180" t="s">
        <v>564</v>
      </c>
      <c r="C30" s="206">
        <v>0.74</v>
      </c>
      <c r="D30" s="207" t="s">
        <v>565</v>
      </c>
      <c r="E30" s="208" t="s">
        <v>562</v>
      </c>
      <c r="G30" s="180" t="s">
        <v>566</v>
      </c>
      <c r="L30" s="206">
        <v>12.95</v>
      </c>
      <c r="M30" s="207" t="s">
        <v>567</v>
      </c>
      <c r="N30" s="208" t="s">
        <v>562</v>
      </c>
    </row>
    <row r="31" spans="1:21" s="180" customFormat="1" ht="12.75" customHeight="1" x14ac:dyDescent="0.2">
      <c r="B31" s="180" t="s">
        <v>568</v>
      </c>
      <c r="C31" s="206">
        <v>29.66</v>
      </c>
      <c r="D31" s="212" t="s">
        <v>569</v>
      </c>
      <c r="E31" s="208" t="s">
        <v>562</v>
      </c>
      <c r="G31" s="180" t="s">
        <v>570</v>
      </c>
      <c r="L31" s="213"/>
      <c r="M31" s="213">
        <v>45.64</v>
      </c>
      <c r="N31" s="208" t="s">
        <v>571</v>
      </c>
    </row>
    <row r="32" spans="1:21" s="180" customFormat="1" ht="12.75" customHeight="1" x14ac:dyDescent="0.2">
      <c r="B32" s="180" t="s">
        <v>572</v>
      </c>
      <c r="C32" s="206">
        <v>496.68</v>
      </c>
      <c r="D32" s="212" t="s">
        <v>573</v>
      </c>
      <c r="E32" s="208" t="s">
        <v>562</v>
      </c>
      <c r="G32" s="180" t="s">
        <v>574</v>
      </c>
      <c r="L32" s="213"/>
      <c r="M32" s="213">
        <v>8.61</v>
      </c>
      <c r="N32" s="208" t="s">
        <v>571</v>
      </c>
    </row>
    <row r="33" spans="1:26" s="180" customFormat="1" ht="12.75" customHeight="1" x14ac:dyDescent="0.2">
      <c r="B33" s="180" t="s">
        <v>575</v>
      </c>
      <c r="C33" s="206">
        <v>9.32</v>
      </c>
      <c r="D33" s="207" t="s">
        <v>576</v>
      </c>
      <c r="E33" s="208" t="s">
        <v>562</v>
      </c>
      <c r="G33" s="180" t="s">
        <v>577</v>
      </c>
      <c r="L33" s="380"/>
      <c r="M33" s="380"/>
    </row>
    <row r="34" spans="1:26" s="180" customFormat="1" ht="9.75" customHeight="1" x14ac:dyDescent="0.2">
      <c r="A34" s="214"/>
    </row>
    <row r="35" spans="1:26" s="180" customFormat="1" ht="36" customHeight="1" x14ac:dyDescent="0.2">
      <c r="A35" s="372" t="s">
        <v>578</v>
      </c>
      <c r="B35" s="372" t="s">
        <v>579</v>
      </c>
      <c r="C35" s="372" t="s">
        <v>580</v>
      </c>
      <c r="D35" s="372"/>
      <c r="E35" s="372"/>
      <c r="F35" s="372" t="s">
        <v>581</v>
      </c>
      <c r="G35" s="372" t="s">
        <v>24</v>
      </c>
      <c r="H35" s="372"/>
      <c r="I35" s="372"/>
      <c r="J35" s="372" t="s">
        <v>582</v>
      </c>
      <c r="K35" s="372"/>
      <c r="L35" s="372"/>
      <c r="M35" s="372" t="s">
        <v>583</v>
      </c>
      <c r="N35" s="372" t="s">
        <v>584</v>
      </c>
    </row>
    <row r="36" spans="1:26" s="180" customFormat="1" ht="36.75" customHeight="1" x14ac:dyDescent="0.2">
      <c r="A36" s="372"/>
      <c r="B36" s="372"/>
      <c r="C36" s="372"/>
      <c r="D36" s="372"/>
      <c r="E36" s="372"/>
      <c r="F36" s="372"/>
      <c r="G36" s="372"/>
      <c r="H36" s="372"/>
      <c r="I36" s="372"/>
      <c r="J36" s="372"/>
      <c r="K36" s="372"/>
      <c r="L36" s="372"/>
      <c r="M36" s="372"/>
      <c r="N36" s="372"/>
    </row>
    <row r="37" spans="1:26" s="180" customFormat="1" ht="45" x14ac:dyDescent="0.2">
      <c r="A37" s="372"/>
      <c r="B37" s="372"/>
      <c r="C37" s="372"/>
      <c r="D37" s="372"/>
      <c r="E37" s="372"/>
      <c r="F37" s="372"/>
      <c r="G37" s="215" t="s">
        <v>585</v>
      </c>
      <c r="H37" s="215" t="s">
        <v>586</v>
      </c>
      <c r="I37" s="215" t="s">
        <v>587</v>
      </c>
      <c r="J37" s="215" t="s">
        <v>585</v>
      </c>
      <c r="K37" s="215" t="s">
        <v>586</v>
      </c>
      <c r="L37" s="215" t="s">
        <v>588</v>
      </c>
      <c r="M37" s="372"/>
      <c r="N37" s="372"/>
    </row>
    <row r="38" spans="1:26" s="180" customFormat="1" x14ac:dyDescent="0.2">
      <c r="A38" s="216">
        <v>1</v>
      </c>
      <c r="B38" s="216">
        <v>2</v>
      </c>
      <c r="C38" s="373">
        <v>3</v>
      </c>
      <c r="D38" s="373"/>
      <c r="E38" s="373"/>
      <c r="F38" s="216">
        <v>4</v>
      </c>
      <c r="G38" s="216">
        <v>5</v>
      </c>
      <c r="H38" s="216">
        <v>6</v>
      </c>
      <c r="I38" s="216">
        <v>7</v>
      </c>
      <c r="J38" s="216">
        <v>8</v>
      </c>
      <c r="K38" s="216">
        <v>9</v>
      </c>
      <c r="L38" s="216">
        <v>10</v>
      </c>
      <c r="M38" s="216">
        <v>11</v>
      </c>
      <c r="N38" s="216">
        <v>12</v>
      </c>
    </row>
    <row r="39" spans="1:26" s="180" customFormat="1" ht="12" x14ac:dyDescent="0.2">
      <c r="A39" s="374" t="s">
        <v>589</v>
      </c>
      <c r="B39" s="375"/>
      <c r="C39" s="375"/>
      <c r="D39" s="375"/>
      <c r="E39" s="375"/>
      <c r="F39" s="375"/>
      <c r="G39" s="375"/>
      <c r="H39" s="375"/>
      <c r="I39" s="375"/>
      <c r="J39" s="375"/>
      <c r="K39" s="375"/>
      <c r="L39" s="375"/>
      <c r="M39" s="375"/>
      <c r="N39" s="376"/>
      <c r="V39" s="217" t="s">
        <v>589</v>
      </c>
    </row>
    <row r="40" spans="1:26" s="180" customFormat="1" ht="21.75" x14ac:dyDescent="0.2">
      <c r="A40" s="218" t="s">
        <v>65</v>
      </c>
      <c r="B40" s="219" t="s">
        <v>590</v>
      </c>
      <c r="C40" s="377" t="s">
        <v>591</v>
      </c>
      <c r="D40" s="377"/>
      <c r="E40" s="377"/>
      <c r="F40" s="220" t="s">
        <v>592</v>
      </c>
      <c r="G40" s="220"/>
      <c r="H40" s="220"/>
      <c r="I40" s="220" t="s">
        <v>65</v>
      </c>
      <c r="J40" s="221"/>
      <c r="K40" s="220"/>
      <c r="L40" s="221"/>
      <c r="M40" s="220"/>
      <c r="N40" s="222"/>
      <c r="V40" s="217"/>
      <c r="W40" s="223" t="s">
        <v>591</v>
      </c>
    </row>
    <row r="41" spans="1:26" s="180" customFormat="1" ht="22.5" x14ac:dyDescent="0.2">
      <c r="A41" s="224"/>
      <c r="B41" s="225" t="s">
        <v>593</v>
      </c>
      <c r="C41" s="378" t="s">
        <v>594</v>
      </c>
      <c r="D41" s="378"/>
      <c r="E41" s="378"/>
      <c r="F41" s="378"/>
      <c r="G41" s="378"/>
      <c r="H41" s="378"/>
      <c r="I41" s="378"/>
      <c r="J41" s="378"/>
      <c r="K41" s="378"/>
      <c r="L41" s="378"/>
      <c r="M41" s="378"/>
      <c r="N41" s="379"/>
      <c r="V41" s="217"/>
      <c r="W41" s="223"/>
      <c r="X41" s="186" t="s">
        <v>594</v>
      </c>
    </row>
    <row r="42" spans="1:26" s="180" customFormat="1" ht="67.5" x14ac:dyDescent="0.2">
      <c r="A42" s="224"/>
      <c r="B42" s="225" t="s">
        <v>595</v>
      </c>
      <c r="C42" s="378" t="s">
        <v>596</v>
      </c>
      <c r="D42" s="378"/>
      <c r="E42" s="378"/>
      <c r="F42" s="378"/>
      <c r="G42" s="378"/>
      <c r="H42" s="378"/>
      <c r="I42" s="378"/>
      <c r="J42" s="378"/>
      <c r="K42" s="378"/>
      <c r="L42" s="378"/>
      <c r="M42" s="378"/>
      <c r="N42" s="379"/>
      <c r="V42" s="217"/>
      <c r="W42" s="223"/>
      <c r="X42" s="186" t="s">
        <v>596</v>
      </c>
    </row>
    <row r="43" spans="1:26" s="180" customFormat="1" ht="12" x14ac:dyDescent="0.2">
      <c r="A43" s="227"/>
      <c r="B43" s="225" t="s">
        <v>65</v>
      </c>
      <c r="C43" s="378" t="s">
        <v>597</v>
      </c>
      <c r="D43" s="378"/>
      <c r="E43" s="378"/>
      <c r="F43" s="228"/>
      <c r="G43" s="228"/>
      <c r="H43" s="228"/>
      <c r="I43" s="228"/>
      <c r="J43" s="229">
        <v>257.82</v>
      </c>
      <c r="K43" s="228" t="s">
        <v>598</v>
      </c>
      <c r="L43" s="229">
        <v>88.95</v>
      </c>
      <c r="M43" s="228" t="s">
        <v>599</v>
      </c>
      <c r="N43" s="230">
        <v>2193</v>
      </c>
      <c r="V43" s="217"/>
      <c r="W43" s="223"/>
      <c r="Y43" s="186" t="s">
        <v>597</v>
      </c>
    </row>
    <row r="44" spans="1:26" s="180" customFormat="1" ht="12" x14ac:dyDescent="0.2">
      <c r="A44" s="227"/>
      <c r="B44" s="225" t="s">
        <v>64</v>
      </c>
      <c r="C44" s="378" t="s">
        <v>600</v>
      </c>
      <c r="D44" s="378"/>
      <c r="E44" s="378"/>
      <c r="F44" s="228"/>
      <c r="G44" s="228"/>
      <c r="H44" s="228"/>
      <c r="I44" s="228"/>
      <c r="J44" s="229">
        <v>593.15</v>
      </c>
      <c r="K44" s="228" t="s">
        <v>598</v>
      </c>
      <c r="L44" s="229">
        <v>204.64</v>
      </c>
      <c r="M44" s="228" t="s">
        <v>601</v>
      </c>
      <c r="N44" s="230">
        <v>1846</v>
      </c>
      <c r="V44" s="217"/>
      <c r="W44" s="223"/>
      <c r="Y44" s="186" t="s">
        <v>600</v>
      </c>
    </row>
    <row r="45" spans="1:26" s="180" customFormat="1" ht="12" x14ac:dyDescent="0.2">
      <c r="A45" s="227"/>
      <c r="B45" s="225" t="s">
        <v>63</v>
      </c>
      <c r="C45" s="378" t="s">
        <v>602</v>
      </c>
      <c r="D45" s="378"/>
      <c r="E45" s="378"/>
      <c r="F45" s="228"/>
      <c r="G45" s="228"/>
      <c r="H45" s="228"/>
      <c r="I45" s="228"/>
      <c r="J45" s="229">
        <v>75.02</v>
      </c>
      <c r="K45" s="228" t="s">
        <v>598</v>
      </c>
      <c r="L45" s="229">
        <v>25.88</v>
      </c>
      <c r="M45" s="228" t="s">
        <v>599</v>
      </c>
      <c r="N45" s="230">
        <v>638</v>
      </c>
      <c r="V45" s="217"/>
      <c r="W45" s="223"/>
      <c r="Y45" s="186" t="s">
        <v>602</v>
      </c>
    </row>
    <row r="46" spans="1:26" s="180" customFormat="1" ht="12" x14ac:dyDescent="0.2">
      <c r="A46" s="227"/>
      <c r="B46" s="225" t="s">
        <v>62</v>
      </c>
      <c r="C46" s="378" t="s">
        <v>603</v>
      </c>
      <c r="D46" s="378"/>
      <c r="E46" s="378"/>
      <c r="F46" s="228"/>
      <c r="G46" s="228"/>
      <c r="H46" s="228"/>
      <c r="I46" s="228"/>
      <c r="J46" s="229">
        <v>37.01</v>
      </c>
      <c r="K46" s="228" t="s">
        <v>604</v>
      </c>
      <c r="L46" s="229">
        <v>0</v>
      </c>
      <c r="M46" s="228" t="s">
        <v>605</v>
      </c>
      <c r="N46" s="230"/>
      <c r="V46" s="217"/>
      <c r="W46" s="223"/>
      <c r="Y46" s="186" t="s">
        <v>603</v>
      </c>
    </row>
    <row r="47" spans="1:26" s="180" customFormat="1" ht="12" x14ac:dyDescent="0.2">
      <c r="A47" s="227"/>
      <c r="B47" s="225"/>
      <c r="C47" s="378" t="s">
        <v>606</v>
      </c>
      <c r="D47" s="378"/>
      <c r="E47" s="378"/>
      <c r="F47" s="228" t="s">
        <v>607</v>
      </c>
      <c r="G47" s="228" t="s">
        <v>608</v>
      </c>
      <c r="H47" s="228" t="s">
        <v>609</v>
      </c>
      <c r="I47" s="228" t="s">
        <v>610</v>
      </c>
      <c r="J47" s="229"/>
      <c r="K47" s="228"/>
      <c r="L47" s="229"/>
      <c r="M47" s="228"/>
      <c r="N47" s="230"/>
      <c r="V47" s="217"/>
      <c r="W47" s="223"/>
      <c r="Z47" s="186" t="s">
        <v>606</v>
      </c>
    </row>
    <row r="48" spans="1:26" s="180" customFormat="1" ht="12" x14ac:dyDescent="0.2">
      <c r="A48" s="227"/>
      <c r="B48" s="225"/>
      <c r="C48" s="378" t="s">
        <v>611</v>
      </c>
      <c r="D48" s="378"/>
      <c r="E48" s="378"/>
      <c r="F48" s="228" t="s">
        <v>607</v>
      </c>
      <c r="G48" s="228" t="s">
        <v>612</v>
      </c>
      <c r="H48" s="228" t="s">
        <v>598</v>
      </c>
      <c r="I48" s="228" t="s">
        <v>613</v>
      </c>
      <c r="J48" s="229"/>
      <c r="K48" s="228"/>
      <c r="L48" s="229"/>
      <c r="M48" s="228"/>
      <c r="N48" s="230"/>
      <c r="V48" s="217"/>
      <c r="W48" s="223"/>
      <c r="Z48" s="186" t="s">
        <v>611</v>
      </c>
    </row>
    <row r="49" spans="1:28" s="180" customFormat="1" ht="12" x14ac:dyDescent="0.2">
      <c r="A49" s="227"/>
      <c r="B49" s="225"/>
      <c r="C49" s="381" t="s">
        <v>614</v>
      </c>
      <c r="D49" s="381"/>
      <c r="E49" s="381"/>
      <c r="F49" s="231"/>
      <c r="G49" s="231"/>
      <c r="H49" s="231"/>
      <c r="I49" s="231"/>
      <c r="J49" s="232">
        <v>887.98</v>
      </c>
      <c r="K49" s="231"/>
      <c r="L49" s="232">
        <v>293.58999999999997</v>
      </c>
      <c r="M49" s="231"/>
      <c r="N49" s="233"/>
      <c r="V49" s="217"/>
      <c r="W49" s="223"/>
      <c r="AA49" s="186" t="s">
        <v>614</v>
      </c>
    </row>
    <row r="50" spans="1:28" s="180" customFormat="1" ht="12" x14ac:dyDescent="0.2">
      <c r="A50" s="227"/>
      <c r="B50" s="225"/>
      <c r="C50" s="378" t="s">
        <v>615</v>
      </c>
      <c r="D50" s="378"/>
      <c r="E50" s="378"/>
      <c r="F50" s="228"/>
      <c r="G50" s="228"/>
      <c r="H50" s="228"/>
      <c r="I50" s="228"/>
      <c r="J50" s="229"/>
      <c r="K50" s="228"/>
      <c r="L50" s="229">
        <v>114.83</v>
      </c>
      <c r="M50" s="228"/>
      <c r="N50" s="230">
        <v>2831</v>
      </c>
      <c r="V50" s="217"/>
      <c r="W50" s="223"/>
      <c r="Z50" s="186" t="s">
        <v>615</v>
      </c>
    </row>
    <row r="51" spans="1:28" s="180" customFormat="1" ht="22.5" x14ac:dyDescent="0.2">
      <c r="A51" s="227"/>
      <c r="B51" s="225" t="s">
        <v>616</v>
      </c>
      <c r="C51" s="378" t="s">
        <v>617</v>
      </c>
      <c r="D51" s="378"/>
      <c r="E51" s="378"/>
      <c r="F51" s="228" t="s">
        <v>618</v>
      </c>
      <c r="G51" s="228" t="s">
        <v>619</v>
      </c>
      <c r="H51" s="228"/>
      <c r="I51" s="228" t="s">
        <v>619</v>
      </c>
      <c r="J51" s="229"/>
      <c r="K51" s="228"/>
      <c r="L51" s="229">
        <v>111.39</v>
      </c>
      <c r="M51" s="228"/>
      <c r="N51" s="230">
        <v>2746</v>
      </c>
      <c r="V51" s="217"/>
      <c r="W51" s="223"/>
      <c r="Z51" s="186" t="s">
        <v>617</v>
      </c>
    </row>
    <row r="52" spans="1:28" s="180" customFormat="1" ht="22.5" x14ac:dyDescent="0.2">
      <c r="A52" s="227"/>
      <c r="B52" s="225" t="s">
        <v>620</v>
      </c>
      <c r="C52" s="378" t="s">
        <v>621</v>
      </c>
      <c r="D52" s="378"/>
      <c r="E52" s="378"/>
      <c r="F52" s="228" t="s">
        <v>618</v>
      </c>
      <c r="G52" s="228" t="s">
        <v>622</v>
      </c>
      <c r="H52" s="228" t="s">
        <v>604</v>
      </c>
      <c r="I52" s="228" t="s">
        <v>604</v>
      </c>
      <c r="J52" s="229"/>
      <c r="K52" s="228"/>
      <c r="L52" s="229"/>
      <c r="M52" s="228"/>
      <c r="N52" s="230"/>
      <c r="V52" s="217"/>
      <c r="W52" s="223"/>
      <c r="Z52" s="186" t="s">
        <v>621</v>
      </c>
    </row>
    <row r="53" spans="1:28" s="180" customFormat="1" ht="12" x14ac:dyDescent="0.2">
      <c r="A53" s="234"/>
      <c r="B53" s="235"/>
      <c r="C53" s="377" t="s">
        <v>623</v>
      </c>
      <c r="D53" s="377"/>
      <c r="E53" s="377"/>
      <c r="F53" s="220"/>
      <c r="G53" s="220"/>
      <c r="H53" s="220"/>
      <c r="I53" s="220"/>
      <c r="J53" s="221"/>
      <c r="K53" s="220"/>
      <c r="L53" s="221">
        <v>404.98</v>
      </c>
      <c r="M53" s="231"/>
      <c r="N53" s="222">
        <v>6785</v>
      </c>
      <c r="V53" s="217"/>
      <c r="W53" s="223"/>
      <c r="AB53" s="223" t="s">
        <v>623</v>
      </c>
    </row>
    <row r="54" spans="1:28" s="180" customFormat="1" ht="21.75" x14ac:dyDescent="0.2">
      <c r="A54" s="218" t="s">
        <v>64</v>
      </c>
      <c r="B54" s="219" t="s">
        <v>590</v>
      </c>
      <c r="C54" s="377" t="s">
        <v>591</v>
      </c>
      <c r="D54" s="377"/>
      <c r="E54" s="377"/>
      <c r="F54" s="220" t="s">
        <v>592</v>
      </c>
      <c r="G54" s="220"/>
      <c r="H54" s="220"/>
      <c r="I54" s="220" t="s">
        <v>65</v>
      </c>
      <c r="J54" s="221"/>
      <c r="K54" s="220"/>
      <c r="L54" s="221"/>
      <c r="M54" s="220"/>
      <c r="N54" s="222"/>
      <c r="V54" s="217"/>
      <c r="W54" s="223" t="s">
        <v>591</v>
      </c>
      <c r="AB54" s="223"/>
    </row>
    <row r="55" spans="1:28" s="180" customFormat="1" ht="67.5" x14ac:dyDescent="0.2">
      <c r="A55" s="224"/>
      <c r="B55" s="225" t="s">
        <v>595</v>
      </c>
      <c r="C55" s="378" t="s">
        <v>596</v>
      </c>
      <c r="D55" s="378"/>
      <c r="E55" s="378"/>
      <c r="F55" s="378"/>
      <c r="G55" s="378"/>
      <c r="H55" s="378"/>
      <c r="I55" s="378"/>
      <c r="J55" s="378"/>
      <c r="K55" s="378"/>
      <c r="L55" s="378"/>
      <c r="M55" s="378"/>
      <c r="N55" s="379"/>
      <c r="V55" s="217"/>
      <c r="W55" s="223"/>
      <c r="X55" s="186" t="s">
        <v>596</v>
      </c>
      <c r="AB55" s="223"/>
    </row>
    <row r="56" spans="1:28" s="180" customFormat="1" ht="12" x14ac:dyDescent="0.2">
      <c r="A56" s="227"/>
      <c r="B56" s="225" t="s">
        <v>65</v>
      </c>
      <c r="C56" s="378" t="s">
        <v>597</v>
      </c>
      <c r="D56" s="378"/>
      <c r="E56" s="378"/>
      <c r="F56" s="228"/>
      <c r="G56" s="228"/>
      <c r="H56" s="228"/>
      <c r="I56" s="228"/>
      <c r="J56" s="229">
        <v>257.82</v>
      </c>
      <c r="K56" s="228" t="s">
        <v>624</v>
      </c>
      <c r="L56" s="229">
        <v>296.49</v>
      </c>
      <c r="M56" s="228" t="s">
        <v>599</v>
      </c>
      <c r="N56" s="230">
        <v>7308</v>
      </c>
      <c r="V56" s="217"/>
      <c r="W56" s="223"/>
      <c r="Y56" s="186" t="s">
        <v>597</v>
      </c>
      <c r="AB56" s="223"/>
    </row>
    <row r="57" spans="1:28" s="180" customFormat="1" ht="12" x14ac:dyDescent="0.2">
      <c r="A57" s="227"/>
      <c r="B57" s="225" t="s">
        <v>64</v>
      </c>
      <c r="C57" s="378" t="s">
        <v>600</v>
      </c>
      <c r="D57" s="378"/>
      <c r="E57" s="378"/>
      <c r="F57" s="228"/>
      <c r="G57" s="228"/>
      <c r="H57" s="228"/>
      <c r="I57" s="228"/>
      <c r="J57" s="229">
        <v>593.15</v>
      </c>
      <c r="K57" s="228" t="s">
        <v>624</v>
      </c>
      <c r="L57" s="229">
        <v>682.12</v>
      </c>
      <c r="M57" s="228" t="s">
        <v>601</v>
      </c>
      <c r="N57" s="230">
        <v>6153</v>
      </c>
      <c r="V57" s="217"/>
      <c r="W57" s="223"/>
      <c r="Y57" s="186" t="s">
        <v>600</v>
      </c>
      <c r="AB57" s="223"/>
    </row>
    <row r="58" spans="1:28" s="180" customFormat="1" ht="12" x14ac:dyDescent="0.2">
      <c r="A58" s="227"/>
      <c r="B58" s="225" t="s">
        <v>63</v>
      </c>
      <c r="C58" s="378" t="s">
        <v>602</v>
      </c>
      <c r="D58" s="378"/>
      <c r="E58" s="378"/>
      <c r="F58" s="228"/>
      <c r="G58" s="228"/>
      <c r="H58" s="228"/>
      <c r="I58" s="228"/>
      <c r="J58" s="229">
        <v>75.02</v>
      </c>
      <c r="K58" s="228" t="s">
        <v>624</v>
      </c>
      <c r="L58" s="229">
        <v>86.27</v>
      </c>
      <c r="M58" s="228" t="s">
        <v>599</v>
      </c>
      <c r="N58" s="230">
        <v>2127</v>
      </c>
      <c r="V58" s="217"/>
      <c r="W58" s="223"/>
      <c r="Y58" s="186" t="s">
        <v>602</v>
      </c>
      <c r="AB58" s="223"/>
    </row>
    <row r="59" spans="1:28" s="180" customFormat="1" ht="12" x14ac:dyDescent="0.2">
      <c r="A59" s="227"/>
      <c r="B59" s="225" t="s">
        <v>62</v>
      </c>
      <c r="C59" s="378" t="s">
        <v>603</v>
      </c>
      <c r="D59" s="378"/>
      <c r="E59" s="378"/>
      <c r="F59" s="228"/>
      <c r="G59" s="228"/>
      <c r="H59" s="228"/>
      <c r="I59" s="228"/>
      <c r="J59" s="229">
        <v>37.01</v>
      </c>
      <c r="K59" s="228"/>
      <c r="L59" s="229">
        <v>37.01</v>
      </c>
      <c r="M59" s="228" t="s">
        <v>605</v>
      </c>
      <c r="N59" s="230">
        <v>258</v>
      </c>
      <c r="V59" s="217"/>
      <c r="W59" s="223"/>
      <c r="Y59" s="186" t="s">
        <v>603</v>
      </c>
      <c r="AB59" s="223"/>
    </row>
    <row r="60" spans="1:28" s="180" customFormat="1" ht="12" x14ac:dyDescent="0.2">
      <c r="A60" s="227"/>
      <c r="B60" s="225"/>
      <c r="C60" s="378" t="s">
        <v>606</v>
      </c>
      <c r="D60" s="378"/>
      <c r="E60" s="378"/>
      <c r="F60" s="228" t="s">
        <v>607</v>
      </c>
      <c r="G60" s="228" t="s">
        <v>608</v>
      </c>
      <c r="H60" s="228"/>
      <c r="I60" s="228" t="s">
        <v>608</v>
      </c>
      <c r="J60" s="229"/>
      <c r="K60" s="228"/>
      <c r="L60" s="229"/>
      <c r="M60" s="228"/>
      <c r="N60" s="230"/>
      <c r="V60" s="217"/>
      <c r="W60" s="223"/>
      <c r="Z60" s="186" t="s">
        <v>606</v>
      </c>
      <c r="AB60" s="223"/>
    </row>
    <row r="61" spans="1:28" s="180" customFormat="1" ht="12" x14ac:dyDescent="0.2">
      <c r="A61" s="227"/>
      <c r="B61" s="225"/>
      <c r="C61" s="378" t="s">
        <v>611</v>
      </c>
      <c r="D61" s="378"/>
      <c r="E61" s="378"/>
      <c r="F61" s="228" t="s">
        <v>607</v>
      </c>
      <c r="G61" s="228" t="s">
        <v>612</v>
      </c>
      <c r="H61" s="228" t="s">
        <v>624</v>
      </c>
      <c r="I61" s="228" t="s">
        <v>625</v>
      </c>
      <c r="J61" s="229"/>
      <c r="K61" s="228"/>
      <c r="L61" s="229"/>
      <c r="M61" s="228"/>
      <c r="N61" s="230"/>
      <c r="V61" s="217"/>
      <c r="W61" s="223"/>
      <c r="Z61" s="186" t="s">
        <v>611</v>
      </c>
      <c r="AB61" s="223"/>
    </row>
    <row r="62" spans="1:28" s="180" customFormat="1" ht="12" x14ac:dyDescent="0.2">
      <c r="A62" s="227"/>
      <c r="B62" s="225"/>
      <c r="C62" s="381" t="s">
        <v>614</v>
      </c>
      <c r="D62" s="381"/>
      <c r="E62" s="381"/>
      <c r="F62" s="231"/>
      <c r="G62" s="231"/>
      <c r="H62" s="231"/>
      <c r="I62" s="231"/>
      <c r="J62" s="232">
        <v>887.98</v>
      </c>
      <c r="K62" s="231"/>
      <c r="L62" s="232">
        <v>1015.62</v>
      </c>
      <c r="M62" s="231"/>
      <c r="N62" s="233"/>
      <c r="V62" s="217"/>
      <c r="W62" s="223"/>
      <c r="AA62" s="186" t="s">
        <v>614</v>
      </c>
      <c r="AB62" s="223"/>
    </row>
    <row r="63" spans="1:28" s="180" customFormat="1" ht="12" x14ac:dyDescent="0.2">
      <c r="A63" s="227"/>
      <c r="B63" s="225"/>
      <c r="C63" s="378" t="s">
        <v>615</v>
      </c>
      <c r="D63" s="378"/>
      <c r="E63" s="378"/>
      <c r="F63" s="228"/>
      <c r="G63" s="228"/>
      <c r="H63" s="228"/>
      <c r="I63" s="228"/>
      <c r="J63" s="229"/>
      <c r="K63" s="228"/>
      <c r="L63" s="229">
        <v>382.76</v>
      </c>
      <c r="M63" s="228"/>
      <c r="N63" s="230">
        <v>9435</v>
      </c>
      <c r="V63" s="217"/>
      <c r="W63" s="223"/>
      <c r="Z63" s="186" t="s">
        <v>615</v>
      </c>
      <c r="AB63" s="223"/>
    </row>
    <row r="64" spans="1:28" s="180" customFormat="1" ht="22.5" x14ac:dyDescent="0.2">
      <c r="A64" s="227"/>
      <c r="B64" s="225" t="s">
        <v>616</v>
      </c>
      <c r="C64" s="378" t="s">
        <v>617</v>
      </c>
      <c r="D64" s="378"/>
      <c r="E64" s="378"/>
      <c r="F64" s="228" t="s">
        <v>618</v>
      </c>
      <c r="G64" s="228" t="s">
        <v>619</v>
      </c>
      <c r="H64" s="228"/>
      <c r="I64" s="228" t="s">
        <v>619</v>
      </c>
      <c r="J64" s="229"/>
      <c r="K64" s="228"/>
      <c r="L64" s="229">
        <v>371.28</v>
      </c>
      <c r="M64" s="228"/>
      <c r="N64" s="230">
        <v>9152</v>
      </c>
      <c r="V64" s="217"/>
      <c r="W64" s="223"/>
      <c r="Z64" s="186" t="s">
        <v>617</v>
      </c>
      <c r="AB64" s="223"/>
    </row>
    <row r="65" spans="1:30" s="180" customFormat="1" ht="22.5" x14ac:dyDescent="0.2">
      <c r="A65" s="227"/>
      <c r="B65" s="225" t="s">
        <v>620</v>
      </c>
      <c r="C65" s="378" t="s">
        <v>621</v>
      </c>
      <c r="D65" s="378"/>
      <c r="E65" s="378"/>
      <c r="F65" s="228" t="s">
        <v>618</v>
      </c>
      <c r="G65" s="228" t="s">
        <v>622</v>
      </c>
      <c r="H65" s="228" t="s">
        <v>604</v>
      </c>
      <c r="I65" s="228" t="s">
        <v>604</v>
      </c>
      <c r="J65" s="229"/>
      <c r="K65" s="228"/>
      <c r="L65" s="229"/>
      <c r="M65" s="228"/>
      <c r="N65" s="230"/>
      <c r="V65" s="217"/>
      <c r="W65" s="223"/>
      <c r="Z65" s="186" t="s">
        <v>621</v>
      </c>
      <c r="AB65" s="223"/>
    </row>
    <row r="66" spans="1:30" s="180" customFormat="1" ht="12" x14ac:dyDescent="0.2">
      <c r="A66" s="234"/>
      <c r="B66" s="235"/>
      <c r="C66" s="377" t="s">
        <v>623</v>
      </c>
      <c r="D66" s="377"/>
      <c r="E66" s="377"/>
      <c r="F66" s="220"/>
      <c r="G66" s="220"/>
      <c r="H66" s="220"/>
      <c r="I66" s="220"/>
      <c r="J66" s="221"/>
      <c r="K66" s="220"/>
      <c r="L66" s="221">
        <v>1386.9</v>
      </c>
      <c r="M66" s="231"/>
      <c r="N66" s="222">
        <v>22871</v>
      </c>
      <c r="V66" s="217"/>
      <c r="W66" s="223"/>
      <c r="AB66" s="223" t="s">
        <v>623</v>
      </c>
    </row>
    <row r="67" spans="1:30" s="180" customFormat="1" ht="21.75" x14ac:dyDescent="0.2">
      <c r="A67" s="218" t="s">
        <v>626</v>
      </c>
      <c r="B67" s="219" t="s">
        <v>627</v>
      </c>
      <c r="C67" s="377" t="s">
        <v>628</v>
      </c>
      <c r="D67" s="377"/>
      <c r="E67" s="377"/>
      <c r="F67" s="220" t="s">
        <v>629</v>
      </c>
      <c r="G67" s="220"/>
      <c r="H67" s="220"/>
      <c r="I67" s="220" t="s">
        <v>65</v>
      </c>
      <c r="J67" s="221">
        <v>496675</v>
      </c>
      <c r="K67" s="220"/>
      <c r="L67" s="221">
        <v>86983.360000000001</v>
      </c>
      <c r="M67" s="220" t="s">
        <v>630</v>
      </c>
      <c r="N67" s="222">
        <v>496675</v>
      </c>
      <c r="V67" s="217"/>
      <c r="W67" s="223" t="s">
        <v>628</v>
      </c>
      <c r="AB67" s="223"/>
    </row>
    <row r="68" spans="1:30" s="180" customFormat="1" ht="12" x14ac:dyDescent="0.2">
      <c r="A68" s="234"/>
      <c r="B68" s="235"/>
      <c r="C68" s="236" t="s">
        <v>631</v>
      </c>
      <c r="D68" s="237"/>
      <c r="E68" s="237"/>
      <c r="F68" s="238"/>
      <c r="G68" s="238"/>
      <c r="H68" s="238"/>
      <c r="I68" s="238"/>
      <c r="J68" s="239"/>
      <c r="K68" s="238"/>
      <c r="L68" s="239"/>
      <c r="M68" s="240"/>
      <c r="N68" s="241"/>
      <c r="V68" s="217"/>
      <c r="W68" s="223"/>
      <c r="AB68" s="223"/>
    </row>
    <row r="69" spans="1:30" s="180" customFormat="1" ht="12" x14ac:dyDescent="0.2">
      <c r="A69" s="242"/>
      <c r="B69" s="226"/>
      <c r="C69" s="378" t="s">
        <v>632</v>
      </c>
      <c r="D69" s="378"/>
      <c r="E69" s="378"/>
      <c r="F69" s="378"/>
      <c r="G69" s="378"/>
      <c r="H69" s="378"/>
      <c r="I69" s="378"/>
      <c r="J69" s="378"/>
      <c r="K69" s="378"/>
      <c r="L69" s="378"/>
      <c r="M69" s="378"/>
      <c r="N69" s="379"/>
      <c r="V69" s="217"/>
      <c r="W69" s="223"/>
      <c r="AB69" s="223"/>
      <c r="AC69" s="186" t="s">
        <v>632</v>
      </c>
    </row>
    <row r="70" spans="1:30" s="180" customFormat="1" ht="42.75" x14ac:dyDescent="0.2">
      <c r="A70" s="218" t="s">
        <v>62</v>
      </c>
      <c r="B70" s="219" t="s">
        <v>633</v>
      </c>
      <c r="C70" s="377" t="s">
        <v>634</v>
      </c>
      <c r="D70" s="377"/>
      <c r="E70" s="377"/>
      <c r="F70" s="220" t="s">
        <v>635</v>
      </c>
      <c r="G70" s="220"/>
      <c r="H70" s="220"/>
      <c r="I70" s="220" t="s">
        <v>636</v>
      </c>
      <c r="J70" s="221">
        <v>10.45</v>
      </c>
      <c r="K70" s="220"/>
      <c r="L70" s="221">
        <v>37.58</v>
      </c>
      <c r="M70" s="220" t="s">
        <v>605</v>
      </c>
      <c r="N70" s="222">
        <v>262</v>
      </c>
      <c r="V70" s="217"/>
      <c r="W70" s="223" t="s">
        <v>634</v>
      </c>
      <c r="AB70" s="223"/>
    </row>
    <row r="71" spans="1:30" s="180" customFormat="1" ht="12" x14ac:dyDescent="0.2">
      <c r="A71" s="234"/>
      <c r="B71" s="235"/>
      <c r="C71" s="236" t="s">
        <v>637</v>
      </c>
      <c r="D71" s="237"/>
      <c r="E71" s="237"/>
      <c r="F71" s="238"/>
      <c r="G71" s="238"/>
      <c r="H71" s="238"/>
      <c r="I71" s="238"/>
      <c r="J71" s="239"/>
      <c r="K71" s="238"/>
      <c r="L71" s="239"/>
      <c r="M71" s="240"/>
      <c r="N71" s="241"/>
      <c r="V71" s="217"/>
      <c r="W71" s="223"/>
      <c r="AB71" s="223"/>
    </row>
    <row r="72" spans="1:30" s="180" customFormat="1" ht="12" x14ac:dyDescent="0.2">
      <c r="A72" s="242"/>
      <c r="B72" s="226"/>
      <c r="C72" s="378" t="s">
        <v>638</v>
      </c>
      <c r="D72" s="378"/>
      <c r="E72" s="378"/>
      <c r="F72" s="378"/>
      <c r="G72" s="378"/>
      <c r="H72" s="378"/>
      <c r="I72" s="378"/>
      <c r="J72" s="378"/>
      <c r="K72" s="378"/>
      <c r="L72" s="378"/>
      <c r="M72" s="378"/>
      <c r="N72" s="379"/>
      <c r="V72" s="217"/>
      <c r="W72" s="223"/>
      <c r="AB72" s="223"/>
      <c r="AD72" s="186" t="s">
        <v>638</v>
      </c>
    </row>
    <row r="73" spans="1:30" s="180" customFormat="1" ht="42.75" x14ac:dyDescent="0.2">
      <c r="A73" s="218" t="s">
        <v>60</v>
      </c>
      <c r="B73" s="219" t="s">
        <v>639</v>
      </c>
      <c r="C73" s="377" t="s">
        <v>640</v>
      </c>
      <c r="D73" s="377"/>
      <c r="E73" s="377"/>
      <c r="F73" s="220" t="s">
        <v>635</v>
      </c>
      <c r="G73" s="220"/>
      <c r="H73" s="220"/>
      <c r="I73" s="220" t="s">
        <v>636</v>
      </c>
      <c r="J73" s="221">
        <v>10.45</v>
      </c>
      <c r="K73" s="220"/>
      <c r="L73" s="221">
        <v>37.58</v>
      </c>
      <c r="M73" s="220" t="s">
        <v>605</v>
      </c>
      <c r="N73" s="222">
        <v>262</v>
      </c>
      <c r="V73" s="217"/>
      <c r="W73" s="223" t="s">
        <v>640</v>
      </c>
      <c r="AB73" s="223"/>
    </row>
    <row r="74" spans="1:30" s="180" customFormat="1" ht="12" x14ac:dyDescent="0.2">
      <c r="A74" s="234"/>
      <c r="B74" s="235"/>
      <c r="C74" s="236" t="s">
        <v>637</v>
      </c>
      <c r="D74" s="237"/>
      <c r="E74" s="237"/>
      <c r="F74" s="238"/>
      <c r="G74" s="238"/>
      <c r="H74" s="238"/>
      <c r="I74" s="238"/>
      <c r="J74" s="239"/>
      <c r="K74" s="238"/>
      <c r="L74" s="239"/>
      <c r="M74" s="240"/>
      <c r="N74" s="241"/>
      <c r="V74" s="217"/>
      <c r="W74" s="223"/>
      <c r="AB74" s="223"/>
    </row>
    <row r="75" spans="1:30" s="180" customFormat="1" ht="12" x14ac:dyDescent="0.2">
      <c r="A75" s="242"/>
      <c r="B75" s="226"/>
      <c r="C75" s="378" t="s">
        <v>638</v>
      </c>
      <c r="D75" s="378"/>
      <c r="E75" s="378"/>
      <c r="F75" s="378"/>
      <c r="G75" s="378"/>
      <c r="H75" s="378"/>
      <c r="I75" s="378"/>
      <c r="J75" s="378"/>
      <c r="K75" s="378"/>
      <c r="L75" s="378"/>
      <c r="M75" s="378"/>
      <c r="N75" s="379"/>
      <c r="V75" s="217"/>
      <c r="W75" s="223"/>
      <c r="AB75" s="223"/>
      <c r="AD75" s="186" t="s">
        <v>638</v>
      </c>
    </row>
    <row r="76" spans="1:30" s="180" customFormat="1" ht="42.75" x14ac:dyDescent="0.2">
      <c r="A76" s="218" t="s">
        <v>59</v>
      </c>
      <c r="B76" s="219" t="s">
        <v>641</v>
      </c>
      <c r="C76" s="377" t="s">
        <v>642</v>
      </c>
      <c r="D76" s="377"/>
      <c r="E76" s="377"/>
      <c r="F76" s="220" t="s">
        <v>635</v>
      </c>
      <c r="G76" s="220"/>
      <c r="H76" s="220"/>
      <c r="I76" s="220" t="s">
        <v>636</v>
      </c>
      <c r="J76" s="221">
        <v>6.69</v>
      </c>
      <c r="K76" s="220"/>
      <c r="L76" s="221">
        <v>24.06</v>
      </c>
      <c r="M76" s="220" t="s">
        <v>601</v>
      </c>
      <c r="N76" s="222">
        <v>217</v>
      </c>
      <c r="V76" s="217"/>
      <c r="W76" s="223" t="s">
        <v>642</v>
      </c>
      <c r="AB76" s="223"/>
    </row>
    <row r="77" spans="1:30" s="180" customFormat="1" ht="12" x14ac:dyDescent="0.2">
      <c r="A77" s="242"/>
      <c r="B77" s="226"/>
      <c r="C77" s="378" t="s">
        <v>638</v>
      </c>
      <c r="D77" s="378"/>
      <c r="E77" s="378"/>
      <c r="F77" s="378"/>
      <c r="G77" s="378"/>
      <c r="H77" s="378"/>
      <c r="I77" s="378"/>
      <c r="J77" s="378"/>
      <c r="K77" s="378"/>
      <c r="L77" s="378"/>
      <c r="M77" s="378"/>
      <c r="N77" s="379"/>
      <c r="V77" s="217"/>
      <c r="W77" s="223"/>
      <c r="AB77" s="223"/>
      <c r="AD77" s="186" t="s">
        <v>638</v>
      </c>
    </row>
    <row r="78" spans="1:30" s="180" customFormat="1" ht="32.25" x14ac:dyDescent="0.2">
      <c r="A78" s="218" t="s">
        <v>57</v>
      </c>
      <c r="B78" s="219" t="s">
        <v>643</v>
      </c>
      <c r="C78" s="377" t="s">
        <v>644</v>
      </c>
      <c r="D78" s="377"/>
      <c r="E78" s="377"/>
      <c r="F78" s="220" t="s">
        <v>592</v>
      </c>
      <c r="G78" s="220"/>
      <c r="H78" s="220"/>
      <c r="I78" s="220" t="s">
        <v>65</v>
      </c>
      <c r="J78" s="221"/>
      <c r="K78" s="220"/>
      <c r="L78" s="221"/>
      <c r="M78" s="220"/>
      <c r="N78" s="222"/>
      <c r="V78" s="217"/>
      <c r="W78" s="223" t="s">
        <v>644</v>
      </c>
      <c r="AB78" s="223"/>
    </row>
    <row r="79" spans="1:30" s="180" customFormat="1" ht="12" x14ac:dyDescent="0.2">
      <c r="A79" s="227"/>
      <c r="B79" s="225" t="s">
        <v>65</v>
      </c>
      <c r="C79" s="378" t="s">
        <v>597</v>
      </c>
      <c r="D79" s="378"/>
      <c r="E79" s="378"/>
      <c r="F79" s="228"/>
      <c r="G79" s="228"/>
      <c r="H79" s="228"/>
      <c r="I79" s="228"/>
      <c r="J79" s="229">
        <v>139.99</v>
      </c>
      <c r="K79" s="228"/>
      <c r="L79" s="229">
        <v>139.99</v>
      </c>
      <c r="M79" s="228" t="s">
        <v>599</v>
      </c>
      <c r="N79" s="230">
        <v>3451</v>
      </c>
      <c r="V79" s="217"/>
      <c r="W79" s="223"/>
      <c r="Y79" s="186" t="s">
        <v>597</v>
      </c>
      <c r="AB79" s="223"/>
    </row>
    <row r="80" spans="1:30" s="180" customFormat="1" ht="12" x14ac:dyDescent="0.2">
      <c r="A80" s="227"/>
      <c r="B80" s="225"/>
      <c r="C80" s="378" t="s">
        <v>606</v>
      </c>
      <c r="D80" s="378"/>
      <c r="E80" s="378"/>
      <c r="F80" s="228" t="s">
        <v>607</v>
      </c>
      <c r="G80" s="228" t="s">
        <v>645</v>
      </c>
      <c r="H80" s="228"/>
      <c r="I80" s="228" t="s">
        <v>645</v>
      </c>
      <c r="J80" s="229"/>
      <c r="K80" s="228"/>
      <c r="L80" s="229"/>
      <c r="M80" s="228"/>
      <c r="N80" s="230"/>
      <c r="V80" s="217"/>
      <c r="W80" s="223"/>
      <c r="Z80" s="186" t="s">
        <v>606</v>
      </c>
      <c r="AB80" s="223"/>
    </row>
    <row r="81" spans="1:31" s="180" customFormat="1" ht="12" x14ac:dyDescent="0.2">
      <c r="A81" s="227"/>
      <c r="B81" s="225"/>
      <c r="C81" s="381" t="s">
        <v>614</v>
      </c>
      <c r="D81" s="381"/>
      <c r="E81" s="381"/>
      <c r="F81" s="231"/>
      <c r="G81" s="231"/>
      <c r="H81" s="231"/>
      <c r="I81" s="231"/>
      <c r="J81" s="232">
        <v>139.99</v>
      </c>
      <c r="K81" s="231"/>
      <c r="L81" s="232">
        <v>139.99</v>
      </c>
      <c r="M81" s="231"/>
      <c r="N81" s="233"/>
      <c r="V81" s="217"/>
      <c r="W81" s="223"/>
      <c r="AA81" s="186" t="s">
        <v>614</v>
      </c>
      <c r="AB81" s="223"/>
    </row>
    <row r="82" spans="1:31" s="180" customFormat="1" ht="12" x14ac:dyDescent="0.2">
      <c r="A82" s="227"/>
      <c r="B82" s="225"/>
      <c r="C82" s="378" t="s">
        <v>615</v>
      </c>
      <c r="D82" s="378"/>
      <c r="E82" s="378"/>
      <c r="F82" s="228"/>
      <c r="G82" s="228"/>
      <c r="H82" s="228"/>
      <c r="I82" s="228"/>
      <c r="J82" s="229"/>
      <c r="K82" s="228"/>
      <c r="L82" s="229">
        <v>139.99</v>
      </c>
      <c r="M82" s="228"/>
      <c r="N82" s="230">
        <v>3451</v>
      </c>
      <c r="V82" s="217"/>
      <c r="W82" s="223"/>
      <c r="Z82" s="186" t="s">
        <v>615</v>
      </c>
      <c r="AB82" s="223"/>
    </row>
    <row r="83" spans="1:31" s="180" customFormat="1" ht="22.5" x14ac:dyDescent="0.2">
      <c r="A83" s="227"/>
      <c r="B83" s="225" t="s">
        <v>646</v>
      </c>
      <c r="C83" s="378" t="s">
        <v>647</v>
      </c>
      <c r="D83" s="378"/>
      <c r="E83" s="378"/>
      <c r="F83" s="228" t="s">
        <v>618</v>
      </c>
      <c r="G83" s="228" t="s">
        <v>648</v>
      </c>
      <c r="H83" s="228"/>
      <c r="I83" s="228" t="s">
        <v>648</v>
      </c>
      <c r="J83" s="229"/>
      <c r="K83" s="228"/>
      <c r="L83" s="229">
        <v>103.59</v>
      </c>
      <c r="M83" s="228"/>
      <c r="N83" s="230">
        <v>2554</v>
      </c>
      <c r="V83" s="217"/>
      <c r="W83" s="223"/>
      <c r="Z83" s="186" t="s">
        <v>647</v>
      </c>
      <c r="AB83" s="223"/>
    </row>
    <row r="84" spans="1:31" s="180" customFormat="1" ht="22.5" x14ac:dyDescent="0.2">
      <c r="A84" s="227"/>
      <c r="B84" s="225" t="s">
        <v>649</v>
      </c>
      <c r="C84" s="378" t="s">
        <v>650</v>
      </c>
      <c r="D84" s="378"/>
      <c r="E84" s="378"/>
      <c r="F84" s="228" t="s">
        <v>618</v>
      </c>
      <c r="G84" s="228" t="s">
        <v>651</v>
      </c>
      <c r="H84" s="228" t="s">
        <v>604</v>
      </c>
      <c r="I84" s="228" t="s">
        <v>604</v>
      </c>
      <c r="J84" s="229"/>
      <c r="K84" s="228"/>
      <c r="L84" s="229"/>
      <c r="M84" s="228"/>
      <c r="N84" s="230"/>
      <c r="V84" s="217"/>
      <c r="W84" s="223"/>
      <c r="Z84" s="186" t="s">
        <v>650</v>
      </c>
      <c r="AB84" s="223"/>
    </row>
    <row r="85" spans="1:31" s="180" customFormat="1" ht="12" x14ac:dyDescent="0.2">
      <c r="A85" s="234"/>
      <c r="B85" s="235"/>
      <c r="C85" s="377" t="s">
        <v>623</v>
      </c>
      <c r="D85" s="377"/>
      <c r="E85" s="377"/>
      <c r="F85" s="220"/>
      <c r="G85" s="220"/>
      <c r="H85" s="220"/>
      <c r="I85" s="220"/>
      <c r="J85" s="221"/>
      <c r="K85" s="220"/>
      <c r="L85" s="221">
        <v>243.58</v>
      </c>
      <c r="M85" s="231"/>
      <c r="N85" s="222">
        <v>6005</v>
      </c>
      <c r="V85" s="217"/>
      <c r="W85" s="223"/>
      <c r="AB85" s="223" t="s">
        <v>623</v>
      </c>
    </row>
    <row r="86" spans="1:31" s="180" customFormat="1" ht="21.75" x14ac:dyDescent="0.2">
      <c r="A86" s="218" t="s">
        <v>55</v>
      </c>
      <c r="B86" s="219" t="s">
        <v>652</v>
      </c>
      <c r="C86" s="377" t="s">
        <v>653</v>
      </c>
      <c r="D86" s="377"/>
      <c r="E86" s="377"/>
      <c r="F86" s="220" t="s">
        <v>654</v>
      </c>
      <c r="G86" s="220"/>
      <c r="H86" s="220"/>
      <c r="I86" s="220" t="s">
        <v>64</v>
      </c>
      <c r="J86" s="221">
        <v>160.41</v>
      </c>
      <c r="K86" s="220"/>
      <c r="L86" s="221">
        <v>337.99</v>
      </c>
      <c r="M86" s="220"/>
      <c r="N86" s="222">
        <v>3317</v>
      </c>
      <c r="V86" s="217"/>
      <c r="W86" s="223" t="s">
        <v>653</v>
      </c>
      <c r="AB86" s="223"/>
    </row>
    <row r="87" spans="1:31" s="180" customFormat="1" ht="12" x14ac:dyDescent="0.2">
      <c r="A87" s="227"/>
      <c r="B87" s="225" t="s">
        <v>64</v>
      </c>
      <c r="C87" s="378" t="s">
        <v>600</v>
      </c>
      <c r="D87" s="378"/>
      <c r="E87" s="378"/>
      <c r="F87" s="228"/>
      <c r="G87" s="228"/>
      <c r="H87" s="228"/>
      <c r="I87" s="228"/>
      <c r="J87" s="229">
        <v>160.41</v>
      </c>
      <c r="K87" s="228"/>
      <c r="L87" s="229">
        <v>320.82</v>
      </c>
      <c r="M87" s="228" t="s">
        <v>601</v>
      </c>
      <c r="N87" s="230">
        <v>2894</v>
      </c>
      <c r="V87" s="217"/>
      <c r="W87" s="223"/>
      <c r="Y87" s="186" t="s">
        <v>600</v>
      </c>
      <c r="AB87" s="223"/>
    </row>
    <row r="88" spans="1:31" s="180" customFormat="1" ht="12" x14ac:dyDescent="0.2">
      <c r="A88" s="227"/>
      <c r="B88" s="225" t="s">
        <v>63</v>
      </c>
      <c r="C88" s="378" t="s">
        <v>602</v>
      </c>
      <c r="D88" s="378"/>
      <c r="E88" s="378"/>
      <c r="F88" s="228"/>
      <c r="G88" s="228"/>
      <c r="H88" s="228"/>
      <c r="I88" s="228"/>
      <c r="J88" s="229">
        <v>11.6</v>
      </c>
      <c r="K88" s="228"/>
      <c r="L88" s="229">
        <v>23.2</v>
      </c>
      <c r="M88" s="228" t="s">
        <v>599</v>
      </c>
      <c r="N88" s="230">
        <v>572</v>
      </c>
      <c r="V88" s="217"/>
      <c r="W88" s="223"/>
      <c r="Y88" s="186" t="s">
        <v>602</v>
      </c>
      <c r="AB88" s="223"/>
    </row>
    <row r="89" spans="1:31" s="180" customFormat="1" ht="12" x14ac:dyDescent="0.2">
      <c r="A89" s="227"/>
      <c r="B89" s="225"/>
      <c r="C89" s="381" t="s">
        <v>614</v>
      </c>
      <c r="D89" s="381"/>
      <c r="E89" s="381"/>
      <c r="F89" s="231"/>
      <c r="G89" s="231"/>
      <c r="H89" s="231"/>
      <c r="I89" s="231"/>
      <c r="J89" s="232">
        <v>160.41</v>
      </c>
      <c r="K89" s="231"/>
      <c r="L89" s="232">
        <v>320.82</v>
      </c>
      <c r="M89" s="231"/>
      <c r="N89" s="233"/>
      <c r="V89" s="217"/>
      <c r="W89" s="223"/>
      <c r="AA89" s="186" t="s">
        <v>614</v>
      </c>
      <c r="AB89" s="223"/>
    </row>
    <row r="90" spans="1:31" s="180" customFormat="1" ht="12" x14ac:dyDescent="0.2">
      <c r="A90" s="227"/>
      <c r="B90" s="225"/>
      <c r="C90" s="378" t="s">
        <v>615</v>
      </c>
      <c r="D90" s="378"/>
      <c r="E90" s="378"/>
      <c r="F90" s="228"/>
      <c r="G90" s="228"/>
      <c r="H90" s="228"/>
      <c r="I90" s="228"/>
      <c r="J90" s="229"/>
      <c r="K90" s="228"/>
      <c r="L90" s="229">
        <v>23.2</v>
      </c>
      <c r="M90" s="228"/>
      <c r="N90" s="230">
        <v>572</v>
      </c>
      <c r="V90" s="217"/>
      <c r="W90" s="223"/>
      <c r="Z90" s="186" t="s">
        <v>615</v>
      </c>
      <c r="AB90" s="223"/>
    </row>
    <row r="91" spans="1:31" s="180" customFormat="1" ht="22.5" x14ac:dyDescent="0.2">
      <c r="A91" s="227"/>
      <c r="B91" s="225" t="s">
        <v>646</v>
      </c>
      <c r="C91" s="378" t="s">
        <v>647</v>
      </c>
      <c r="D91" s="378"/>
      <c r="E91" s="378"/>
      <c r="F91" s="228" t="s">
        <v>618</v>
      </c>
      <c r="G91" s="228" t="s">
        <v>648</v>
      </c>
      <c r="H91" s="228"/>
      <c r="I91" s="228" t="s">
        <v>648</v>
      </c>
      <c r="J91" s="229"/>
      <c r="K91" s="228"/>
      <c r="L91" s="229">
        <v>17.170000000000002</v>
      </c>
      <c r="M91" s="228"/>
      <c r="N91" s="230">
        <v>423</v>
      </c>
      <c r="V91" s="217"/>
      <c r="W91" s="223"/>
      <c r="Z91" s="186" t="s">
        <v>647</v>
      </c>
      <c r="AB91" s="223"/>
    </row>
    <row r="92" spans="1:31" s="180" customFormat="1" ht="22.5" x14ac:dyDescent="0.2">
      <c r="A92" s="227"/>
      <c r="B92" s="225" t="s">
        <v>649</v>
      </c>
      <c r="C92" s="378" t="s">
        <v>650</v>
      </c>
      <c r="D92" s="378"/>
      <c r="E92" s="378"/>
      <c r="F92" s="228" t="s">
        <v>618</v>
      </c>
      <c r="G92" s="228" t="s">
        <v>651</v>
      </c>
      <c r="H92" s="228" t="s">
        <v>604</v>
      </c>
      <c r="I92" s="228" t="s">
        <v>604</v>
      </c>
      <c r="J92" s="229"/>
      <c r="K92" s="228"/>
      <c r="L92" s="229"/>
      <c r="M92" s="228"/>
      <c r="N92" s="230"/>
      <c r="V92" s="217"/>
      <c r="W92" s="223"/>
      <c r="Z92" s="186" t="s">
        <v>650</v>
      </c>
      <c r="AB92" s="223"/>
    </row>
    <row r="93" spans="1:31" s="180" customFormat="1" ht="12" x14ac:dyDescent="0.2">
      <c r="A93" s="234"/>
      <c r="B93" s="235"/>
      <c r="C93" s="377" t="s">
        <v>623</v>
      </c>
      <c r="D93" s="377"/>
      <c r="E93" s="377"/>
      <c r="F93" s="220"/>
      <c r="G93" s="220"/>
      <c r="H93" s="220"/>
      <c r="I93" s="220"/>
      <c r="J93" s="221"/>
      <c r="K93" s="220"/>
      <c r="L93" s="221">
        <v>337.99</v>
      </c>
      <c r="M93" s="231"/>
      <c r="N93" s="222">
        <v>3317</v>
      </c>
      <c r="V93" s="217"/>
      <c r="W93" s="223"/>
      <c r="AB93" s="223" t="s">
        <v>623</v>
      </c>
    </row>
    <row r="94" spans="1:31" s="180" customFormat="1" ht="1.5" customHeight="1" x14ac:dyDescent="0.2">
      <c r="A94" s="238"/>
      <c r="B94" s="235"/>
      <c r="C94" s="235"/>
      <c r="D94" s="235"/>
      <c r="E94" s="235"/>
      <c r="F94" s="238"/>
      <c r="G94" s="238"/>
      <c r="H94" s="238"/>
      <c r="I94" s="238"/>
      <c r="J94" s="243"/>
      <c r="K94" s="238"/>
      <c r="L94" s="243"/>
      <c r="M94" s="228"/>
      <c r="N94" s="243"/>
      <c r="V94" s="217"/>
      <c r="W94" s="223"/>
      <c r="AB94" s="223"/>
    </row>
    <row r="95" spans="1:31" s="180" customFormat="1" ht="2.25" customHeight="1" x14ac:dyDescent="0.2">
      <c r="B95" s="244"/>
      <c r="C95" s="244"/>
      <c r="D95" s="244"/>
      <c r="E95" s="244"/>
      <c r="F95" s="244"/>
      <c r="G95" s="244"/>
      <c r="H95" s="244"/>
      <c r="I95" s="244"/>
      <c r="J95" s="244"/>
      <c r="K95" s="244"/>
      <c r="L95" s="245"/>
      <c r="M95" s="246"/>
      <c r="N95" s="247"/>
    </row>
    <row r="96" spans="1:31" s="180" customFormat="1" x14ac:dyDescent="0.2">
      <c r="A96" s="248"/>
      <c r="B96" s="249"/>
      <c r="C96" s="377" t="s">
        <v>655</v>
      </c>
      <c r="D96" s="377"/>
      <c r="E96" s="377"/>
      <c r="F96" s="377"/>
      <c r="G96" s="377"/>
      <c r="H96" s="377"/>
      <c r="I96" s="377"/>
      <c r="J96" s="377"/>
      <c r="K96" s="377"/>
      <c r="L96" s="250"/>
      <c r="M96" s="251"/>
      <c r="N96" s="252"/>
      <c r="AE96" s="223" t="s">
        <v>655</v>
      </c>
    </row>
    <row r="97" spans="1:32" s="180" customFormat="1" x14ac:dyDescent="0.2">
      <c r="A97" s="253"/>
      <c r="B97" s="225"/>
      <c r="C97" s="378" t="s">
        <v>656</v>
      </c>
      <c r="D97" s="378"/>
      <c r="E97" s="378"/>
      <c r="F97" s="378"/>
      <c r="G97" s="378"/>
      <c r="H97" s="378"/>
      <c r="I97" s="378"/>
      <c r="J97" s="378"/>
      <c r="K97" s="378"/>
      <c r="L97" s="254">
        <v>1869.24</v>
      </c>
      <c r="M97" s="255"/>
      <c r="N97" s="256">
        <v>24844</v>
      </c>
      <c r="AE97" s="223"/>
      <c r="AF97" s="186" t="s">
        <v>656</v>
      </c>
    </row>
    <row r="98" spans="1:32" s="180" customFormat="1" x14ac:dyDescent="0.2">
      <c r="A98" s="253"/>
      <c r="B98" s="225"/>
      <c r="C98" s="378" t="s">
        <v>657</v>
      </c>
      <c r="D98" s="378"/>
      <c r="E98" s="378"/>
      <c r="F98" s="378"/>
      <c r="G98" s="378"/>
      <c r="H98" s="378"/>
      <c r="I98" s="378"/>
      <c r="J98" s="378"/>
      <c r="K98" s="378"/>
      <c r="L98" s="254"/>
      <c r="M98" s="255"/>
      <c r="N98" s="256"/>
      <c r="AE98" s="223"/>
      <c r="AF98" s="186" t="s">
        <v>657</v>
      </c>
    </row>
    <row r="99" spans="1:32" s="180" customFormat="1" x14ac:dyDescent="0.2">
      <c r="A99" s="253"/>
      <c r="B99" s="225"/>
      <c r="C99" s="378" t="s">
        <v>658</v>
      </c>
      <c r="D99" s="378"/>
      <c r="E99" s="378"/>
      <c r="F99" s="378"/>
      <c r="G99" s="378"/>
      <c r="H99" s="378"/>
      <c r="I99" s="378"/>
      <c r="J99" s="378"/>
      <c r="K99" s="378"/>
      <c r="L99" s="254">
        <v>525.42999999999995</v>
      </c>
      <c r="M99" s="255"/>
      <c r="N99" s="256">
        <v>12952</v>
      </c>
      <c r="AE99" s="223"/>
      <c r="AF99" s="186" t="s">
        <v>658</v>
      </c>
    </row>
    <row r="100" spans="1:32" s="180" customFormat="1" x14ac:dyDescent="0.2">
      <c r="A100" s="253"/>
      <c r="B100" s="225"/>
      <c r="C100" s="378" t="s">
        <v>659</v>
      </c>
      <c r="D100" s="378"/>
      <c r="E100" s="378"/>
      <c r="F100" s="378"/>
      <c r="G100" s="378"/>
      <c r="H100" s="378"/>
      <c r="I100" s="378"/>
      <c r="J100" s="378"/>
      <c r="K100" s="378"/>
      <c r="L100" s="254">
        <v>1231.6400000000001</v>
      </c>
      <c r="M100" s="255"/>
      <c r="N100" s="256">
        <v>11110</v>
      </c>
      <c r="AE100" s="223"/>
      <c r="AF100" s="186" t="s">
        <v>659</v>
      </c>
    </row>
    <row r="101" spans="1:32" s="180" customFormat="1" x14ac:dyDescent="0.2">
      <c r="A101" s="253"/>
      <c r="B101" s="225"/>
      <c r="C101" s="378" t="s">
        <v>660</v>
      </c>
      <c r="D101" s="378"/>
      <c r="E101" s="378"/>
      <c r="F101" s="378"/>
      <c r="G101" s="378"/>
      <c r="H101" s="378"/>
      <c r="I101" s="378"/>
      <c r="J101" s="378"/>
      <c r="K101" s="378"/>
      <c r="L101" s="254">
        <v>135.35</v>
      </c>
      <c r="M101" s="255"/>
      <c r="N101" s="256">
        <v>3337</v>
      </c>
      <c r="AE101" s="223"/>
      <c r="AF101" s="186" t="s">
        <v>660</v>
      </c>
    </row>
    <row r="102" spans="1:32" s="180" customFormat="1" x14ac:dyDescent="0.2">
      <c r="A102" s="253"/>
      <c r="B102" s="225"/>
      <c r="C102" s="378" t="s">
        <v>661</v>
      </c>
      <c r="D102" s="378"/>
      <c r="E102" s="378"/>
      <c r="F102" s="378"/>
      <c r="G102" s="378"/>
      <c r="H102" s="378"/>
      <c r="I102" s="378"/>
      <c r="J102" s="378"/>
      <c r="K102" s="378"/>
      <c r="L102" s="254">
        <v>112.17</v>
      </c>
      <c r="M102" s="255"/>
      <c r="N102" s="256">
        <v>782</v>
      </c>
      <c r="AE102" s="223"/>
      <c r="AF102" s="186" t="s">
        <v>661</v>
      </c>
    </row>
    <row r="103" spans="1:32" s="180" customFormat="1" x14ac:dyDescent="0.2">
      <c r="A103" s="253"/>
      <c r="B103" s="225"/>
      <c r="C103" s="378" t="s">
        <v>662</v>
      </c>
      <c r="D103" s="378"/>
      <c r="E103" s="378"/>
      <c r="F103" s="378"/>
      <c r="G103" s="378"/>
      <c r="H103" s="378"/>
      <c r="I103" s="378"/>
      <c r="J103" s="378"/>
      <c r="K103" s="378"/>
      <c r="L103" s="254">
        <v>99.22</v>
      </c>
      <c r="M103" s="255"/>
      <c r="N103" s="256">
        <v>741</v>
      </c>
      <c r="AE103" s="223"/>
      <c r="AF103" s="186" t="s">
        <v>662</v>
      </c>
    </row>
    <row r="104" spans="1:32" s="180" customFormat="1" x14ac:dyDescent="0.2">
      <c r="A104" s="253"/>
      <c r="B104" s="225"/>
      <c r="C104" s="378" t="s">
        <v>663</v>
      </c>
      <c r="D104" s="378"/>
      <c r="E104" s="378"/>
      <c r="F104" s="378"/>
      <c r="G104" s="378"/>
      <c r="H104" s="378"/>
      <c r="I104" s="378"/>
      <c r="J104" s="378"/>
      <c r="K104" s="378"/>
      <c r="L104" s="254">
        <v>75.16</v>
      </c>
      <c r="M104" s="255"/>
      <c r="N104" s="256">
        <v>524</v>
      </c>
      <c r="AE104" s="223"/>
      <c r="AF104" s="186" t="s">
        <v>663</v>
      </c>
    </row>
    <row r="105" spans="1:32" s="180" customFormat="1" x14ac:dyDescent="0.2">
      <c r="A105" s="253"/>
      <c r="B105" s="225"/>
      <c r="C105" s="378" t="s">
        <v>664</v>
      </c>
      <c r="D105" s="378"/>
      <c r="E105" s="378"/>
      <c r="F105" s="378"/>
      <c r="G105" s="378"/>
      <c r="H105" s="378"/>
      <c r="I105" s="378"/>
      <c r="J105" s="378"/>
      <c r="K105" s="378"/>
      <c r="L105" s="254"/>
      <c r="M105" s="255"/>
      <c r="N105" s="256"/>
      <c r="AE105" s="223"/>
      <c r="AF105" s="186" t="s">
        <v>664</v>
      </c>
    </row>
    <row r="106" spans="1:32" s="180" customFormat="1" x14ac:dyDescent="0.2">
      <c r="A106" s="253"/>
      <c r="B106" s="225"/>
      <c r="C106" s="378" t="s">
        <v>665</v>
      </c>
      <c r="D106" s="378"/>
      <c r="E106" s="378"/>
      <c r="F106" s="378"/>
      <c r="G106" s="378"/>
      <c r="H106" s="378"/>
      <c r="I106" s="378"/>
      <c r="J106" s="378"/>
      <c r="K106" s="378"/>
      <c r="L106" s="254">
        <v>75.16</v>
      </c>
      <c r="M106" s="255"/>
      <c r="N106" s="256">
        <v>524</v>
      </c>
      <c r="AE106" s="223"/>
      <c r="AF106" s="186" t="s">
        <v>665</v>
      </c>
    </row>
    <row r="107" spans="1:32" s="180" customFormat="1" x14ac:dyDescent="0.2">
      <c r="A107" s="253"/>
      <c r="B107" s="225"/>
      <c r="C107" s="378" t="s">
        <v>666</v>
      </c>
      <c r="D107" s="378"/>
      <c r="E107" s="378"/>
      <c r="F107" s="378"/>
      <c r="G107" s="378"/>
      <c r="H107" s="378"/>
      <c r="I107" s="378"/>
      <c r="J107" s="378"/>
      <c r="K107" s="378"/>
      <c r="L107" s="254">
        <v>24.06</v>
      </c>
      <c r="M107" s="255"/>
      <c r="N107" s="256">
        <v>217</v>
      </c>
      <c r="AE107" s="223"/>
      <c r="AF107" s="186" t="s">
        <v>666</v>
      </c>
    </row>
    <row r="108" spans="1:32" s="180" customFormat="1" x14ac:dyDescent="0.2">
      <c r="A108" s="253"/>
      <c r="B108" s="225"/>
      <c r="C108" s="378" t="s">
        <v>667</v>
      </c>
      <c r="D108" s="378"/>
      <c r="E108" s="378"/>
      <c r="F108" s="378"/>
      <c r="G108" s="378"/>
      <c r="H108" s="378"/>
      <c r="I108" s="378"/>
      <c r="J108" s="378"/>
      <c r="K108" s="378"/>
      <c r="L108" s="254">
        <v>1791.88</v>
      </c>
      <c r="M108" s="255"/>
      <c r="N108" s="256">
        <v>29656</v>
      </c>
      <c r="AE108" s="223"/>
      <c r="AF108" s="186" t="s">
        <v>667</v>
      </c>
    </row>
    <row r="109" spans="1:32" s="180" customFormat="1" x14ac:dyDescent="0.2">
      <c r="A109" s="253"/>
      <c r="B109" s="225"/>
      <c r="C109" s="378" t="s">
        <v>657</v>
      </c>
      <c r="D109" s="378"/>
      <c r="E109" s="378"/>
      <c r="F109" s="378"/>
      <c r="G109" s="378"/>
      <c r="H109" s="378"/>
      <c r="I109" s="378"/>
      <c r="J109" s="378"/>
      <c r="K109" s="378"/>
      <c r="L109" s="254"/>
      <c r="M109" s="255"/>
      <c r="N109" s="256"/>
      <c r="AE109" s="223"/>
      <c r="AF109" s="186" t="s">
        <v>657</v>
      </c>
    </row>
    <row r="110" spans="1:32" s="180" customFormat="1" x14ac:dyDescent="0.2">
      <c r="A110" s="253"/>
      <c r="B110" s="225"/>
      <c r="C110" s="378" t="s">
        <v>668</v>
      </c>
      <c r="D110" s="378"/>
      <c r="E110" s="378"/>
      <c r="F110" s="378"/>
      <c r="G110" s="378"/>
      <c r="H110" s="378"/>
      <c r="I110" s="378"/>
      <c r="J110" s="378"/>
      <c r="K110" s="378"/>
      <c r="L110" s="254">
        <v>385.44</v>
      </c>
      <c r="M110" s="255"/>
      <c r="N110" s="256">
        <v>9501</v>
      </c>
      <c r="AE110" s="223"/>
      <c r="AF110" s="186" t="s">
        <v>668</v>
      </c>
    </row>
    <row r="111" spans="1:32" s="180" customFormat="1" x14ac:dyDescent="0.2">
      <c r="A111" s="253"/>
      <c r="B111" s="225"/>
      <c r="C111" s="378" t="s">
        <v>669</v>
      </c>
      <c r="D111" s="378"/>
      <c r="E111" s="378"/>
      <c r="F111" s="378"/>
      <c r="G111" s="378"/>
      <c r="H111" s="378"/>
      <c r="I111" s="378"/>
      <c r="J111" s="378"/>
      <c r="K111" s="378"/>
      <c r="L111" s="254">
        <v>886.76</v>
      </c>
      <c r="M111" s="255"/>
      <c r="N111" s="256">
        <v>7999</v>
      </c>
      <c r="AE111" s="223"/>
      <c r="AF111" s="186" t="s">
        <v>669</v>
      </c>
    </row>
    <row r="112" spans="1:32" s="180" customFormat="1" x14ac:dyDescent="0.2">
      <c r="A112" s="253"/>
      <c r="B112" s="225"/>
      <c r="C112" s="378" t="s">
        <v>670</v>
      </c>
      <c r="D112" s="378"/>
      <c r="E112" s="378"/>
      <c r="F112" s="378"/>
      <c r="G112" s="378"/>
      <c r="H112" s="378"/>
      <c r="I112" s="378"/>
      <c r="J112" s="378"/>
      <c r="K112" s="378"/>
      <c r="L112" s="254">
        <v>112.15</v>
      </c>
      <c r="M112" s="255"/>
      <c r="N112" s="256">
        <v>2765</v>
      </c>
      <c r="AE112" s="223"/>
      <c r="AF112" s="186" t="s">
        <v>670</v>
      </c>
    </row>
    <row r="113" spans="1:34" x14ac:dyDescent="0.2">
      <c r="A113" s="253"/>
      <c r="B113" s="225"/>
      <c r="C113" s="378" t="s">
        <v>671</v>
      </c>
      <c r="D113" s="378"/>
      <c r="E113" s="378"/>
      <c r="F113" s="378"/>
      <c r="G113" s="378"/>
      <c r="H113" s="378"/>
      <c r="I113" s="378"/>
      <c r="J113" s="378"/>
      <c r="K113" s="378"/>
      <c r="L113" s="254">
        <v>37.01</v>
      </c>
      <c r="M113" s="255"/>
      <c r="N113" s="256">
        <v>258</v>
      </c>
      <c r="P113" s="180"/>
      <c r="Q113" s="180"/>
      <c r="R113" s="180"/>
      <c r="S113" s="180"/>
      <c r="T113" s="180"/>
      <c r="U113" s="180"/>
      <c r="V113" s="180"/>
      <c r="W113" s="180"/>
      <c r="X113" s="180"/>
      <c r="Y113" s="180"/>
      <c r="Z113" s="180"/>
      <c r="AA113" s="180"/>
      <c r="AB113" s="180"/>
      <c r="AC113" s="180"/>
      <c r="AD113" s="180"/>
      <c r="AE113" s="223"/>
      <c r="AF113" s="186" t="s">
        <v>671</v>
      </c>
      <c r="AG113" s="180"/>
      <c r="AH113" s="180"/>
    </row>
    <row r="114" spans="1:34" x14ac:dyDescent="0.2">
      <c r="A114" s="253"/>
      <c r="B114" s="225"/>
      <c r="C114" s="378" t="s">
        <v>672</v>
      </c>
      <c r="D114" s="378"/>
      <c r="E114" s="378"/>
      <c r="F114" s="378"/>
      <c r="G114" s="378"/>
      <c r="H114" s="378"/>
      <c r="I114" s="378"/>
      <c r="J114" s="378"/>
      <c r="K114" s="378"/>
      <c r="L114" s="254">
        <v>482.67</v>
      </c>
      <c r="M114" s="255"/>
      <c r="N114" s="256">
        <v>11898</v>
      </c>
      <c r="P114" s="180"/>
      <c r="Q114" s="180"/>
      <c r="R114" s="180"/>
      <c r="S114" s="180"/>
      <c r="T114" s="180"/>
      <c r="U114" s="180"/>
      <c r="V114" s="180"/>
      <c r="W114" s="180"/>
      <c r="X114" s="180"/>
      <c r="Y114" s="180"/>
      <c r="Z114" s="180"/>
      <c r="AA114" s="180"/>
      <c r="AB114" s="180"/>
      <c r="AC114" s="180"/>
      <c r="AD114" s="180"/>
      <c r="AE114" s="223"/>
      <c r="AF114" s="186" t="s">
        <v>672</v>
      </c>
      <c r="AG114" s="180"/>
      <c r="AH114" s="180"/>
    </row>
    <row r="115" spans="1:34" x14ac:dyDescent="0.2">
      <c r="A115" s="253"/>
      <c r="B115" s="225"/>
      <c r="C115" s="378" t="s">
        <v>673</v>
      </c>
      <c r="D115" s="378"/>
      <c r="E115" s="378"/>
      <c r="F115" s="378"/>
      <c r="G115" s="378"/>
      <c r="H115" s="378"/>
      <c r="I115" s="378"/>
      <c r="J115" s="378"/>
      <c r="K115" s="378"/>
      <c r="L115" s="254">
        <v>86983.360000000001</v>
      </c>
      <c r="M115" s="255"/>
      <c r="N115" s="256">
        <v>496675</v>
      </c>
      <c r="P115" s="180"/>
      <c r="Q115" s="180"/>
      <c r="R115" s="180"/>
      <c r="S115" s="180"/>
      <c r="T115" s="180"/>
      <c r="U115" s="180"/>
      <c r="V115" s="180"/>
      <c r="W115" s="180"/>
      <c r="X115" s="180"/>
      <c r="Y115" s="180"/>
      <c r="Z115" s="180"/>
      <c r="AA115" s="180"/>
      <c r="AB115" s="180"/>
      <c r="AC115" s="180"/>
      <c r="AD115" s="180"/>
      <c r="AE115" s="223"/>
      <c r="AF115" s="186" t="s">
        <v>673</v>
      </c>
      <c r="AG115" s="180"/>
      <c r="AH115" s="180"/>
    </row>
    <row r="116" spans="1:34" x14ac:dyDescent="0.2">
      <c r="A116" s="253"/>
      <c r="B116" s="225"/>
      <c r="C116" s="378" t="s">
        <v>674</v>
      </c>
      <c r="D116" s="378"/>
      <c r="E116" s="378"/>
      <c r="F116" s="378"/>
      <c r="G116" s="378"/>
      <c r="H116" s="378"/>
      <c r="I116" s="378"/>
      <c r="J116" s="378"/>
      <c r="K116" s="378"/>
      <c r="L116" s="254">
        <v>581.57000000000005</v>
      </c>
      <c r="M116" s="255"/>
      <c r="N116" s="256">
        <v>9322</v>
      </c>
      <c r="P116" s="180"/>
      <c r="Q116" s="180"/>
      <c r="R116" s="180"/>
      <c r="S116" s="180"/>
      <c r="T116" s="180"/>
      <c r="U116" s="180"/>
      <c r="V116" s="180"/>
      <c r="W116" s="180"/>
      <c r="X116" s="180"/>
      <c r="Y116" s="180"/>
      <c r="Z116" s="180"/>
      <c r="AA116" s="180"/>
      <c r="AB116" s="180"/>
      <c r="AC116" s="180"/>
      <c r="AD116" s="180"/>
      <c r="AE116" s="223"/>
      <c r="AF116" s="186" t="s">
        <v>674</v>
      </c>
      <c r="AG116" s="180"/>
      <c r="AH116" s="180"/>
    </row>
    <row r="117" spans="1:34" x14ac:dyDescent="0.2">
      <c r="A117" s="253"/>
      <c r="B117" s="225"/>
      <c r="C117" s="378" t="s">
        <v>675</v>
      </c>
      <c r="D117" s="378"/>
      <c r="E117" s="378"/>
      <c r="F117" s="378"/>
      <c r="G117" s="378"/>
      <c r="H117" s="378"/>
      <c r="I117" s="378"/>
      <c r="J117" s="378"/>
      <c r="K117" s="378"/>
      <c r="L117" s="254">
        <v>581.57000000000005</v>
      </c>
      <c r="M117" s="255"/>
      <c r="N117" s="256">
        <v>9322</v>
      </c>
      <c r="P117" s="180"/>
      <c r="Q117" s="180"/>
      <c r="R117" s="180"/>
      <c r="S117" s="180"/>
      <c r="T117" s="180"/>
      <c r="U117" s="180"/>
      <c r="V117" s="180"/>
      <c r="W117" s="180"/>
      <c r="X117" s="180"/>
      <c r="Y117" s="180"/>
      <c r="Z117" s="180"/>
      <c r="AA117" s="180"/>
      <c r="AB117" s="180"/>
      <c r="AC117" s="180"/>
      <c r="AD117" s="180"/>
      <c r="AE117" s="223"/>
      <c r="AF117" s="186" t="s">
        <v>675</v>
      </c>
      <c r="AG117" s="180"/>
      <c r="AH117" s="180"/>
    </row>
    <row r="118" spans="1:34" x14ac:dyDescent="0.2">
      <c r="A118" s="253"/>
      <c r="B118" s="225"/>
      <c r="C118" s="378" t="s">
        <v>664</v>
      </c>
      <c r="D118" s="378"/>
      <c r="E118" s="378"/>
      <c r="F118" s="378"/>
      <c r="G118" s="378"/>
      <c r="H118" s="378"/>
      <c r="I118" s="378"/>
      <c r="J118" s="378"/>
      <c r="K118" s="378"/>
      <c r="L118" s="254"/>
      <c r="M118" s="255"/>
      <c r="N118" s="256"/>
      <c r="P118" s="180"/>
      <c r="Q118" s="180"/>
      <c r="R118" s="180"/>
      <c r="S118" s="180"/>
      <c r="T118" s="180"/>
      <c r="U118" s="180"/>
      <c r="V118" s="180"/>
      <c r="W118" s="180"/>
      <c r="X118" s="180"/>
      <c r="Y118" s="180"/>
      <c r="Z118" s="180"/>
      <c r="AA118" s="180"/>
      <c r="AB118" s="180"/>
      <c r="AC118" s="180"/>
      <c r="AD118" s="180"/>
      <c r="AE118" s="223"/>
      <c r="AF118" s="186" t="s">
        <v>664</v>
      </c>
      <c r="AG118" s="180"/>
      <c r="AH118" s="180"/>
    </row>
    <row r="119" spans="1:34" x14ac:dyDescent="0.2">
      <c r="A119" s="253"/>
      <c r="B119" s="225"/>
      <c r="C119" s="378" t="s">
        <v>676</v>
      </c>
      <c r="D119" s="378"/>
      <c r="E119" s="378"/>
      <c r="F119" s="378"/>
      <c r="G119" s="378"/>
      <c r="H119" s="378"/>
      <c r="I119" s="378"/>
      <c r="J119" s="378"/>
      <c r="K119" s="378"/>
      <c r="L119" s="254">
        <v>139.99</v>
      </c>
      <c r="M119" s="255"/>
      <c r="N119" s="256">
        <v>3451</v>
      </c>
      <c r="P119" s="180"/>
      <c r="Q119" s="180"/>
      <c r="R119" s="180"/>
      <c r="S119" s="180"/>
      <c r="T119" s="180"/>
      <c r="U119" s="180"/>
      <c r="V119" s="180"/>
      <c r="W119" s="180"/>
      <c r="X119" s="180"/>
      <c r="Y119" s="180"/>
      <c r="Z119" s="180"/>
      <c r="AA119" s="180"/>
      <c r="AB119" s="180"/>
      <c r="AC119" s="180"/>
      <c r="AD119" s="180"/>
      <c r="AE119" s="223"/>
      <c r="AF119" s="186" t="s">
        <v>676</v>
      </c>
      <c r="AG119" s="180"/>
      <c r="AH119" s="180"/>
    </row>
    <row r="120" spans="1:34" x14ac:dyDescent="0.2">
      <c r="A120" s="253"/>
      <c r="B120" s="225"/>
      <c r="C120" s="378" t="s">
        <v>677</v>
      </c>
      <c r="D120" s="378"/>
      <c r="E120" s="378"/>
      <c r="F120" s="378"/>
      <c r="G120" s="378"/>
      <c r="H120" s="378"/>
      <c r="I120" s="378"/>
      <c r="J120" s="378"/>
      <c r="K120" s="378"/>
      <c r="L120" s="254">
        <v>320.82</v>
      </c>
      <c r="M120" s="255"/>
      <c r="N120" s="256">
        <v>2894</v>
      </c>
      <c r="P120" s="180"/>
      <c r="Q120" s="180"/>
      <c r="R120" s="180"/>
      <c r="S120" s="180"/>
      <c r="T120" s="180"/>
      <c r="U120" s="180"/>
      <c r="V120" s="180"/>
      <c r="W120" s="180"/>
      <c r="X120" s="180"/>
      <c r="Y120" s="180"/>
      <c r="Z120" s="180"/>
      <c r="AA120" s="180"/>
      <c r="AB120" s="180"/>
      <c r="AC120" s="180"/>
      <c r="AD120" s="180"/>
      <c r="AE120" s="223"/>
      <c r="AF120" s="186" t="s">
        <v>677</v>
      </c>
      <c r="AG120" s="180"/>
      <c r="AH120" s="180"/>
    </row>
    <row r="121" spans="1:34" x14ac:dyDescent="0.2">
      <c r="A121" s="253"/>
      <c r="B121" s="225"/>
      <c r="C121" s="378" t="s">
        <v>678</v>
      </c>
      <c r="D121" s="378"/>
      <c r="E121" s="378"/>
      <c r="F121" s="378"/>
      <c r="G121" s="378"/>
      <c r="H121" s="378"/>
      <c r="I121" s="378"/>
      <c r="J121" s="378"/>
      <c r="K121" s="378"/>
      <c r="L121" s="254">
        <v>23.2</v>
      </c>
      <c r="M121" s="255"/>
      <c r="N121" s="256">
        <v>572</v>
      </c>
      <c r="P121" s="180"/>
      <c r="Q121" s="180"/>
      <c r="R121" s="180"/>
      <c r="S121" s="180"/>
      <c r="T121" s="180"/>
      <c r="U121" s="180"/>
      <c r="V121" s="180"/>
      <c r="W121" s="180"/>
      <c r="X121" s="180"/>
      <c r="Y121" s="180"/>
      <c r="Z121" s="180"/>
      <c r="AA121" s="180"/>
      <c r="AB121" s="180"/>
      <c r="AC121" s="180"/>
      <c r="AD121" s="180"/>
      <c r="AE121" s="223"/>
      <c r="AF121" s="186" t="s">
        <v>678</v>
      </c>
      <c r="AG121" s="180"/>
      <c r="AH121" s="180"/>
    </row>
    <row r="122" spans="1:34" x14ac:dyDescent="0.2">
      <c r="A122" s="253"/>
      <c r="B122" s="225"/>
      <c r="C122" s="378" t="s">
        <v>679</v>
      </c>
      <c r="D122" s="378"/>
      <c r="E122" s="378"/>
      <c r="F122" s="378"/>
      <c r="G122" s="378"/>
      <c r="H122" s="378"/>
      <c r="I122" s="378"/>
      <c r="J122" s="378"/>
      <c r="K122" s="378"/>
      <c r="L122" s="254">
        <v>120.76</v>
      </c>
      <c r="M122" s="255"/>
      <c r="N122" s="256">
        <v>2977</v>
      </c>
      <c r="P122" s="180"/>
      <c r="Q122" s="180"/>
      <c r="R122" s="180"/>
      <c r="S122" s="180"/>
      <c r="T122" s="180"/>
      <c r="U122" s="180"/>
      <c r="V122" s="180"/>
      <c r="W122" s="180"/>
      <c r="X122" s="180"/>
      <c r="Y122" s="180"/>
      <c r="Z122" s="180"/>
      <c r="AA122" s="180"/>
      <c r="AB122" s="180"/>
      <c r="AC122" s="180"/>
      <c r="AD122" s="180"/>
      <c r="AE122" s="223"/>
      <c r="AF122" s="186" t="s">
        <v>679</v>
      </c>
      <c r="AG122" s="180"/>
      <c r="AH122" s="180"/>
    </row>
    <row r="123" spans="1:34" x14ac:dyDescent="0.2">
      <c r="A123" s="253"/>
      <c r="B123" s="243"/>
      <c r="C123" s="383" t="s">
        <v>680</v>
      </c>
      <c r="D123" s="383"/>
      <c r="E123" s="383"/>
      <c r="F123" s="383"/>
      <c r="G123" s="383"/>
      <c r="H123" s="383"/>
      <c r="I123" s="383"/>
      <c r="J123" s="383"/>
      <c r="K123" s="383"/>
      <c r="L123" s="257">
        <v>89456.03</v>
      </c>
      <c r="M123" s="258"/>
      <c r="N123" s="259">
        <v>536394</v>
      </c>
      <c r="P123" s="180"/>
      <c r="Q123" s="180"/>
      <c r="R123" s="180"/>
      <c r="S123" s="180"/>
      <c r="T123" s="180"/>
      <c r="U123" s="180"/>
      <c r="V123" s="180"/>
      <c r="W123" s="180"/>
      <c r="X123" s="180"/>
      <c r="Y123" s="180"/>
      <c r="Z123" s="180"/>
      <c r="AA123" s="180"/>
      <c r="AB123" s="180"/>
      <c r="AC123" s="180"/>
      <c r="AD123" s="180"/>
      <c r="AE123" s="223"/>
      <c r="AF123" s="180"/>
      <c r="AG123" s="223" t="s">
        <v>680</v>
      </c>
      <c r="AH123" s="180"/>
    </row>
    <row r="124" spans="1:34" x14ac:dyDescent="0.2">
      <c r="A124" s="253"/>
      <c r="B124" s="225"/>
      <c r="C124" s="378" t="s">
        <v>681</v>
      </c>
      <c r="D124" s="378"/>
      <c r="E124" s="378"/>
      <c r="F124" s="378"/>
      <c r="G124" s="378"/>
      <c r="H124" s="378"/>
      <c r="I124" s="378"/>
      <c r="J124" s="378"/>
      <c r="K124" s="378"/>
      <c r="L124" s="254">
        <v>660.78</v>
      </c>
      <c r="M124" s="255"/>
      <c r="N124" s="256">
        <v>16289</v>
      </c>
      <c r="P124" s="180"/>
      <c r="Q124" s="180"/>
      <c r="R124" s="180"/>
      <c r="S124" s="180"/>
      <c r="T124" s="180"/>
      <c r="U124" s="180"/>
      <c r="V124" s="180"/>
      <c r="W124" s="180"/>
      <c r="X124" s="180"/>
      <c r="Y124" s="180"/>
      <c r="Z124" s="180"/>
      <c r="AA124" s="180"/>
      <c r="AB124" s="180"/>
      <c r="AC124" s="180"/>
      <c r="AD124" s="180"/>
      <c r="AE124" s="223"/>
      <c r="AF124" s="186" t="s">
        <v>681</v>
      </c>
      <c r="AG124" s="223"/>
      <c r="AH124" s="180"/>
    </row>
    <row r="125" spans="1:34" x14ac:dyDescent="0.2">
      <c r="A125" s="253"/>
      <c r="B125" s="225"/>
      <c r="C125" s="378" t="s">
        <v>682</v>
      </c>
      <c r="D125" s="378"/>
      <c r="E125" s="378"/>
      <c r="F125" s="378"/>
      <c r="G125" s="378"/>
      <c r="H125" s="378"/>
      <c r="I125" s="378"/>
      <c r="J125" s="378"/>
      <c r="K125" s="378"/>
      <c r="L125" s="254">
        <v>603.42999999999995</v>
      </c>
      <c r="M125" s="255"/>
      <c r="N125" s="256">
        <v>14875</v>
      </c>
      <c r="P125" s="180"/>
      <c r="Q125" s="180"/>
      <c r="R125" s="180"/>
      <c r="S125" s="180"/>
      <c r="T125" s="180"/>
      <c r="U125" s="180"/>
      <c r="V125" s="180"/>
      <c r="W125" s="180"/>
      <c r="X125" s="180"/>
      <c r="Y125" s="180"/>
      <c r="Z125" s="180"/>
      <c r="AA125" s="180"/>
      <c r="AB125" s="180"/>
      <c r="AC125" s="180"/>
      <c r="AD125" s="180"/>
      <c r="AE125" s="223"/>
      <c r="AF125" s="186" t="s">
        <v>682</v>
      </c>
      <c r="AG125" s="223"/>
      <c r="AH125" s="180"/>
    </row>
    <row r="126" spans="1:34" x14ac:dyDescent="0.2">
      <c r="A126" s="253"/>
      <c r="B126" s="243"/>
      <c r="C126" s="383" t="s">
        <v>683</v>
      </c>
      <c r="D126" s="383"/>
      <c r="E126" s="383"/>
      <c r="F126" s="383"/>
      <c r="G126" s="383"/>
      <c r="H126" s="383"/>
      <c r="I126" s="383"/>
      <c r="J126" s="383"/>
      <c r="K126" s="383"/>
      <c r="L126" s="257">
        <v>89456.03</v>
      </c>
      <c r="M126" s="258"/>
      <c r="N126" s="260">
        <v>536394</v>
      </c>
      <c r="P126" s="180"/>
      <c r="Q126" s="180"/>
      <c r="R126" s="180"/>
      <c r="S126" s="180"/>
      <c r="T126" s="180"/>
      <c r="U126" s="180"/>
      <c r="V126" s="180"/>
      <c r="W126" s="180"/>
      <c r="X126" s="180"/>
      <c r="Y126" s="180"/>
      <c r="Z126" s="180"/>
      <c r="AA126" s="180"/>
      <c r="AB126" s="180"/>
      <c r="AC126" s="180"/>
      <c r="AD126" s="180"/>
      <c r="AE126" s="223"/>
      <c r="AF126" s="180"/>
      <c r="AG126" s="223"/>
      <c r="AH126" s="223" t="s">
        <v>683</v>
      </c>
    </row>
    <row r="127" spans="1:34" x14ac:dyDescent="0.2">
      <c r="A127" s="253"/>
      <c r="B127" s="225"/>
      <c r="C127" s="378" t="s">
        <v>657</v>
      </c>
      <c r="D127" s="378"/>
      <c r="E127" s="378"/>
      <c r="F127" s="378"/>
      <c r="G127" s="378"/>
      <c r="H127" s="378"/>
      <c r="I127" s="378"/>
      <c r="J127" s="378"/>
      <c r="K127" s="378"/>
      <c r="L127" s="254"/>
      <c r="M127" s="255"/>
      <c r="N127" s="256"/>
      <c r="P127" s="180"/>
      <c r="Q127" s="180"/>
      <c r="R127" s="180"/>
      <c r="S127" s="180"/>
      <c r="T127" s="180"/>
      <c r="U127" s="180"/>
      <c r="V127" s="180"/>
      <c r="W127" s="180"/>
      <c r="X127" s="180"/>
      <c r="Y127" s="180"/>
      <c r="Z127" s="180"/>
      <c r="AA127" s="180"/>
      <c r="AB127" s="180"/>
      <c r="AC127" s="180"/>
      <c r="AD127" s="180"/>
      <c r="AE127" s="223"/>
      <c r="AF127" s="186" t="s">
        <v>657</v>
      </c>
      <c r="AG127" s="223"/>
      <c r="AH127" s="223"/>
    </row>
    <row r="128" spans="1:34" x14ac:dyDescent="0.2">
      <c r="A128" s="253"/>
      <c r="B128" s="225"/>
      <c r="C128" s="378" t="s">
        <v>684</v>
      </c>
      <c r="D128" s="378"/>
      <c r="E128" s="378"/>
      <c r="F128" s="378"/>
      <c r="G128" s="378"/>
      <c r="H128" s="378"/>
      <c r="I128" s="378"/>
      <c r="J128" s="378"/>
      <c r="K128" s="378"/>
      <c r="L128" s="254"/>
      <c r="M128" s="255"/>
      <c r="N128" s="256">
        <v>496675</v>
      </c>
      <c r="P128" s="180"/>
      <c r="Q128" s="180"/>
      <c r="R128" s="180"/>
      <c r="S128" s="180"/>
      <c r="T128" s="180"/>
      <c r="U128" s="180"/>
      <c r="V128" s="180"/>
      <c r="W128" s="180"/>
      <c r="X128" s="180"/>
      <c r="Y128" s="180"/>
      <c r="Z128" s="180"/>
      <c r="AA128" s="180"/>
      <c r="AB128" s="180"/>
      <c r="AC128" s="180"/>
      <c r="AD128" s="180"/>
      <c r="AE128" s="223"/>
      <c r="AF128" s="186" t="s">
        <v>684</v>
      </c>
      <c r="AG128" s="223"/>
      <c r="AH128" s="223"/>
    </row>
    <row r="129" spans="1:34" ht="1.5" customHeight="1" x14ac:dyDescent="0.2">
      <c r="B129" s="243"/>
      <c r="C129" s="235"/>
      <c r="D129" s="235"/>
      <c r="E129" s="235"/>
      <c r="F129" s="235"/>
      <c r="G129" s="235"/>
      <c r="H129" s="235"/>
      <c r="I129" s="235"/>
      <c r="J129" s="235"/>
      <c r="K129" s="235"/>
      <c r="L129" s="257"/>
      <c r="M129" s="261"/>
      <c r="N129" s="262"/>
      <c r="P129" s="180"/>
      <c r="Q129" s="180"/>
      <c r="R129" s="180"/>
      <c r="S129" s="180"/>
      <c r="T129" s="180"/>
      <c r="U129" s="180"/>
      <c r="V129" s="180"/>
      <c r="W129" s="180"/>
      <c r="X129" s="180"/>
      <c r="Y129" s="180"/>
      <c r="Z129" s="180"/>
      <c r="AA129" s="180"/>
      <c r="AB129" s="180"/>
      <c r="AC129" s="180"/>
      <c r="AD129" s="180"/>
      <c r="AE129" s="180"/>
      <c r="AF129" s="180"/>
      <c r="AG129" s="180"/>
      <c r="AH129" s="180"/>
    </row>
    <row r="130" spans="1:34" ht="53.25" customHeight="1" x14ac:dyDescent="0.2">
      <c r="A130" s="263"/>
      <c r="B130" s="263"/>
      <c r="C130" s="263"/>
      <c r="D130" s="263"/>
      <c r="E130" s="263"/>
      <c r="F130" s="263"/>
      <c r="G130" s="263"/>
      <c r="H130" s="263"/>
      <c r="I130" s="263"/>
      <c r="J130" s="263"/>
      <c r="K130" s="263"/>
      <c r="L130" s="263"/>
      <c r="M130" s="263"/>
      <c r="N130" s="263"/>
      <c r="P130" s="180"/>
      <c r="Q130" s="180"/>
      <c r="R130" s="180"/>
      <c r="S130" s="180"/>
      <c r="T130" s="180"/>
      <c r="U130" s="180"/>
      <c r="V130" s="180"/>
      <c r="W130" s="180"/>
      <c r="X130" s="180"/>
      <c r="Y130" s="180"/>
      <c r="Z130" s="180"/>
      <c r="AA130" s="180"/>
      <c r="AB130" s="180"/>
      <c r="AC130" s="180"/>
      <c r="AD130" s="180"/>
      <c r="AE130" s="180"/>
      <c r="AF130" s="180"/>
      <c r="AG130" s="180"/>
      <c r="AH130" s="180"/>
    </row>
    <row r="131" spans="1:34" ht="15" x14ac:dyDescent="0.25">
      <c r="A131" s="264"/>
      <c r="B131" s="265" t="s">
        <v>685</v>
      </c>
      <c r="C131" s="384" t="s">
        <v>686</v>
      </c>
      <c r="D131" s="384"/>
      <c r="E131" s="384"/>
      <c r="F131" s="384"/>
      <c r="G131" s="384"/>
      <c r="H131" s="384"/>
      <c r="I131" s="384"/>
      <c r="J131" s="384"/>
      <c r="K131" s="384"/>
      <c r="L131" s="384"/>
      <c r="M131" s="266"/>
      <c r="N131" s="266"/>
    </row>
    <row r="132" spans="1:34" ht="13.5" customHeight="1" x14ac:dyDescent="0.25">
      <c r="A132" s="264"/>
      <c r="B132" s="267"/>
      <c r="C132" s="382" t="s">
        <v>687</v>
      </c>
      <c r="D132" s="382"/>
      <c r="E132" s="382"/>
      <c r="F132" s="382"/>
      <c r="G132" s="382"/>
      <c r="H132" s="382"/>
      <c r="I132" s="382"/>
      <c r="J132" s="382"/>
      <c r="K132" s="382"/>
      <c r="L132" s="382"/>
      <c r="M132" s="266"/>
      <c r="N132" s="266"/>
    </row>
    <row r="133" spans="1:34" ht="12.75" customHeight="1" x14ac:dyDescent="0.25">
      <c r="A133" s="264"/>
      <c r="B133" s="265" t="s">
        <v>688</v>
      </c>
      <c r="C133" s="384" t="s">
        <v>689</v>
      </c>
      <c r="D133" s="384"/>
      <c r="E133" s="384"/>
      <c r="F133" s="384"/>
      <c r="G133" s="384"/>
      <c r="H133" s="384"/>
      <c r="I133" s="384"/>
      <c r="J133" s="384"/>
      <c r="K133" s="384"/>
      <c r="L133" s="384"/>
      <c r="M133" s="266"/>
      <c r="N133" s="266"/>
    </row>
    <row r="134" spans="1:34" ht="13.5" customHeight="1" x14ac:dyDescent="0.25">
      <c r="A134" s="264"/>
      <c r="B134" s="264"/>
      <c r="C134" s="382" t="s">
        <v>687</v>
      </c>
      <c r="D134" s="382"/>
      <c r="E134" s="382"/>
      <c r="F134" s="382"/>
      <c r="G134" s="382"/>
      <c r="H134" s="382"/>
      <c r="I134" s="382"/>
      <c r="J134" s="382"/>
      <c r="K134" s="382"/>
      <c r="L134" s="382"/>
      <c r="M134" s="266"/>
      <c r="N134" s="266"/>
    </row>
    <row r="136" spans="1:34" x14ac:dyDescent="0.2">
      <c r="B136" s="268"/>
      <c r="D136" s="268"/>
      <c r="F136" s="268"/>
      <c r="P136" s="180"/>
      <c r="Q136" s="180"/>
      <c r="R136" s="180"/>
      <c r="S136" s="180"/>
      <c r="T136" s="180"/>
      <c r="U136" s="180"/>
      <c r="V136" s="180"/>
      <c r="W136" s="180"/>
      <c r="X136" s="180"/>
      <c r="Y136" s="180"/>
      <c r="Z136" s="180"/>
      <c r="AA136" s="180"/>
      <c r="AB136" s="180"/>
      <c r="AC136" s="180"/>
      <c r="AD136" s="180"/>
      <c r="AE136" s="180"/>
      <c r="AF136" s="180"/>
      <c r="AG136" s="180"/>
      <c r="AH136" s="180"/>
    </row>
  </sheetData>
  <mergeCells count="117">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02:K102"/>
    <mergeCell ref="C103:K103"/>
    <mergeCell ref="C104:K104"/>
    <mergeCell ref="C105:K105"/>
    <mergeCell ref="C106:K106"/>
    <mergeCell ref="C107:K107"/>
    <mergeCell ref="C96:K96"/>
    <mergeCell ref="C97:K97"/>
    <mergeCell ref="C98:K98"/>
    <mergeCell ref="C99:K99"/>
    <mergeCell ref="C100:K100"/>
    <mergeCell ref="C101:K101"/>
    <mergeCell ref="C88:E88"/>
    <mergeCell ref="C89:E89"/>
    <mergeCell ref="C90:E90"/>
    <mergeCell ref="C91:E91"/>
    <mergeCell ref="C92:E92"/>
    <mergeCell ref="C93:E93"/>
    <mergeCell ref="C82:E82"/>
    <mergeCell ref="C83:E83"/>
    <mergeCell ref="C84:E84"/>
    <mergeCell ref="C85:E85"/>
    <mergeCell ref="C86:E86"/>
    <mergeCell ref="C87:E87"/>
    <mergeCell ref="C76:E76"/>
    <mergeCell ref="C77:N77"/>
    <mergeCell ref="C78:E78"/>
    <mergeCell ref="C79:E79"/>
    <mergeCell ref="C80:E80"/>
    <mergeCell ref="C81:E81"/>
    <mergeCell ref="C67:E67"/>
    <mergeCell ref="C69:N69"/>
    <mergeCell ref="C70:E70"/>
    <mergeCell ref="C72:N72"/>
    <mergeCell ref="C73:E73"/>
    <mergeCell ref="C75:N75"/>
    <mergeCell ref="C61:E61"/>
    <mergeCell ref="C62:E62"/>
    <mergeCell ref="C63:E63"/>
    <mergeCell ref="C64:E64"/>
    <mergeCell ref="C65:E65"/>
    <mergeCell ref="C66:E66"/>
    <mergeCell ref="C55:N55"/>
    <mergeCell ref="C56:E56"/>
    <mergeCell ref="C57:E57"/>
    <mergeCell ref="C58:E58"/>
    <mergeCell ref="C59:E59"/>
    <mergeCell ref="C60:E60"/>
    <mergeCell ref="C49:E49"/>
    <mergeCell ref="C50:E50"/>
    <mergeCell ref="C51:E51"/>
    <mergeCell ref="C52:E52"/>
    <mergeCell ref="C53:E53"/>
    <mergeCell ref="C54:E54"/>
    <mergeCell ref="C43:E43"/>
    <mergeCell ref="C44:E44"/>
    <mergeCell ref="C45:E45"/>
    <mergeCell ref="C46:E46"/>
    <mergeCell ref="C47:E47"/>
    <mergeCell ref="C48:E48"/>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A21:N21"/>
    <mergeCell ref="B23:F23"/>
    <mergeCell ref="B24:F24"/>
    <mergeCell ref="M7:N7"/>
    <mergeCell ref="K8:N8"/>
    <mergeCell ref="D10:N10"/>
    <mergeCell ref="A13:N13"/>
    <mergeCell ref="A14:N14"/>
    <mergeCell ref="A16:N16"/>
    <mergeCell ref="A4:C4"/>
    <mergeCell ref="K4:N4"/>
    <mergeCell ref="A5:B5"/>
    <mergeCell ref="K5:N5"/>
    <mergeCell ref="A6:C6"/>
    <mergeCell ref="K6:N6"/>
    <mergeCell ref="A17:N17"/>
    <mergeCell ref="A18:N18"/>
    <mergeCell ref="A20:N20"/>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269" t="str">
        <f>'1. паспорт местоположение'!$A$5</f>
        <v>Год раскрытия информации: 2021 год</v>
      </c>
      <c r="B4" s="269"/>
      <c r="C4" s="269"/>
      <c r="D4" s="269"/>
      <c r="E4" s="269"/>
      <c r="F4" s="269"/>
      <c r="G4" s="269"/>
      <c r="H4" s="269"/>
      <c r="I4" s="269"/>
      <c r="J4" s="269"/>
      <c r="K4" s="269"/>
      <c r="L4" s="269"/>
      <c r="M4" s="269"/>
      <c r="N4" s="269"/>
      <c r="O4" s="269"/>
      <c r="P4" s="269"/>
      <c r="Q4" s="269"/>
      <c r="R4" s="269"/>
      <c r="S4" s="269"/>
    </row>
    <row r="5" spans="1:28" s="7" customFormat="1" ht="15.75" x14ac:dyDescent="0.2">
      <c r="A5" s="12"/>
    </row>
    <row r="6" spans="1:28" s="7" customFormat="1" ht="18.75" x14ac:dyDescent="0.2">
      <c r="A6" s="273" t="s">
        <v>10</v>
      </c>
      <c r="B6" s="273"/>
      <c r="C6" s="273"/>
      <c r="D6" s="273"/>
      <c r="E6" s="273"/>
      <c r="F6" s="273"/>
      <c r="G6" s="273"/>
      <c r="H6" s="273"/>
      <c r="I6" s="273"/>
      <c r="J6" s="273"/>
      <c r="K6" s="273"/>
      <c r="L6" s="273"/>
      <c r="M6" s="273"/>
      <c r="N6" s="273"/>
      <c r="O6" s="273"/>
      <c r="P6" s="273"/>
      <c r="Q6" s="273"/>
      <c r="R6" s="273"/>
      <c r="S6" s="273"/>
      <c r="T6" s="9"/>
      <c r="U6" s="9"/>
      <c r="V6" s="9"/>
      <c r="W6" s="9"/>
      <c r="X6" s="9"/>
      <c r="Y6" s="9"/>
      <c r="Z6" s="9"/>
      <c r="AA6" s="9"/>
      <c r="AB6" s="9"/>
    </row>
    <row r="7" spans="1:28" s="7" customFormat="1" ht="18.75" x14ac:dyDescent="0.2">
      <c r="A7" s="273"/>
      <c r="B7" s="273"/>
      <c r="C7" s="273"/>
      <c r="D7" s="273"/>
      <c r="E7" s="273"/>
      <c r="F7" s="273"/>
      <c r="G7" s="273"/>
      <c r="H7" s="273"/>
      <c r="I7" s="273"/>
      <c r="J7" s="273"/>
      <c r="K7" s="273"/>
      <c r="L7" s="273"/>
      <c r="M7" s="273"/>
      <c r="N7" s="273"/>
      <c r="O7" s="273"/>
      <c r="P7" s="273"/>
      <c r="Q7" s="273"/>
      <c r="R7" s="273"/>
      <c r="S7" s="273"/>
      <c r="T7" s="9"/>
      <c r="U7" s="9"/>
      <c r="V7" s="9"/>
      <c r="W7" s="9"/>
      <c r="X7" s="9"/>
      <c r="Y7" s="9"/>
      <c r="Z7" s="9"/>
      <c r="AA7" s="9"/>
      <c r="AB7" s="9"/>
    </row>
    <row r="8" spans="1:28" s="7" customFormat="1" ht="18.75" x14ac:dyDescent="0.2">
      <c r="A8" s="274" t="s">
        <v>495</v>
      </c>
      <c r="B8" s="274"/>
      <c r="C8" s="274"/>
      <c r="D8" s="274"/>
      <c r="E8" s="274"/>
      <c r="F8" s="274"/>
      <c r="G8" s="274"/>
      <c r="H8" s="274"/>
      <c r="I8" s="274"/>
      <c r="J8" s="274"/>
      <c r="K8" s="274"/>
      <c r="L8" s="274"/>
      <c r="M8" s="274"/>
      <c r="N8" s="274"/>
      <c r="O8" s="274"/>
      <c r="P8" s="274"/>
      <c r="Q8" s="274"/>
      <c r="R8" s="274"/>
      <c r="S8" s="274"/>
      <c r="T8" s="9"/>
      <c r="U8" s="9"/>
      <c r="V8" s="9"/>
      <c r="W8" s="9"/>
      <c r="X8" s="9"/>
      <c r="Y8" s="9"/>
      <c r="Z8" s="9"/>
      <c r="AA8" s="9"/>
      <c r="AB8" s="9"/>
    </row>
    <row r="9" spans="1:28" s="7" customFormat="1" ht="18.75" x14ac:dyDescent="0.2">
      <c r="A9" s="270" t="s">
        <v>9</v>
      </c>
      <c r="B9" s="270"/>
      <c r="C9" s="270"/>
      <c r="D9" s="270"/>
      <c r="E9" s="270"/>
      <c r="F9" s="270"/>
      <c r="G9" s="270"/>
      <c r="H9" s="270"/>
      <c r="I9" s="270"/>
      <c r="J9" s="270"/>
      <c r="K9" s="270"/>
      <c r="L9" s="270"/>
      <c r="M9" s="270"/>
      <c r="N9" s="270"/>
      <c r="O9" s="270"/>
      <c r="P9" s="270"/>
      <c r="Q9" s="270"/>
      <c r="R9" s="270"/>
      <c r="S9" s="270"/>
      <c r="T9" s="9"/>
      <c r="U9" s="9"/>
      <c r="V9" s="9"/>
      <c r="W9" s="9"/>
      <c r="X9" s="9"/>
      <c r="Y9" s="9"/>
      <c r="Z9" s="9"/>
      <c r="AA9" s="9"/>
      <c r="AB9" s="9"/>
    </row>
    <row r="10" spans="1:28" s="7" customFormat="1" ht="18.75" x14ac:dyDescent="0.2">
      <c r="A10" s="273"/>
      <c r="B10" s="273"/>
      <c r="C10" s="273"/>
      <c r="D10" s="273"/>
      <c r="E10" s="273"/>
      <c r="F10" s="273"/>
      <c r="G10" s="273"/>
      <c r="H10" s="273"/>
      <c r="I10" s="273"/>
      <c r="J10" s="273"/>
      <c r="K10" s="273"/>
      <c r="L10" s="273"/>
      <c r="M10" s="273"/>
      <c r="N10" s="273"/>
      <c r="O10" s="273"/>
      <c r="P10" s="273"/>
      <c r="Q10" s="273"/>
      <c r="R10" s="273"/>
      <c r="S10" s="273"/>
      <c r="T10" s="9"/>
      <c r="U10" s="9"/>
      <c r="V10" s="9"/>
      <c r="W10" s="9"/>
      <c r="X10" s="9"/>
      <c r="Y10" s="9"/>
      <c r="Z10" s="9"/>
      <c r="AA10" s="9"/>
      <c r="AB10" s="9"/>
    </row>
    <row r="11" spans="1:28" s="7" customFormat="1" ht="18.75" x14ac:dyDescent="0.2">
      <c r="A11" s="275" t="str">
        <f>'1. паспорт местоположение'!$A$12</f>
        <v>L_ 202201135</v>
      </c>
      <c r="B11" s="275"/>
      <c r="C11" s="275"/>
      <c r="D11" s="275"/>
      <c r="E11" s="275"/>
      <c r="F11" s="275"/>
      <c r="G11" s="275"/>
      <c r="H11" s="275"/>
      <c r="I11" s="275"/>
      <c r="J11" s="275"/>
      <c r="K11" s="275"/>
      <c r="L11" s="275"/>
      <c r="M11" s="275"/>
      <c r="N11" s="275"/>
      <c r="O11" s="275"/>
      <c r="P11" s="275"/>
      <c r="Q11" s="275"/>
      <c r="R11" s="275"/>
      <c r="S11" s="275"/>
      <c r="T11" s="9"/>
      <c r="U11" s="9"/>
      <c r="V11" s="9"/>
      <c r="W11" s="9"/>
      <c r="X11" s="9"/>
      <c r="Y11" s="9"/>
      <c r="Z11" s="9"/>
      <c r="AA11" s="9"/>
      <c r="AB11" s="9"/>
    </row>
    <row r="12" spans="1:28" s="7" customFormat="1" ht="18.75" x14ac:dyDescent="0.2">
      <c r="A12" s="270" t="s">
        <v>8</v>
      </c>
      <c r="B12" s="270"/>
      <c r="C12" s="270"/>
      <c r="D12" s="270"/>
      <c r="E12" s="270"/>
      <c r="F12" s="270"/>
      <c r="G12" s="270"/>
      <c r="H12" s="270"/>
      <c r="I12" s="270"/>
      <c r="J12" s="270"/>
      <c r="K12" s="270"/>
      <c r="L12" s="270"/>
      <c r="M12" s="270"/>
      <c r="N12" s="270"/>
      <c r="O12" s="270"/>
      <c r="P12" s="270"/>
      <c r="Q12" s="270"/>
      <c r="R12" s="270"/>
      <c r="S12" s="270"/>
      <c r="T12" s="9"/>
      <c r="U12" s="9"/>
      <c r="V12" s="9"/>
      <c r="W12" s="9"/>
      <c r="X12" s="9"/>
      <c r="Y12" s="9"/>
      <c r="Z12" s="9"/>
      <c r="AA12" s="9"/>
      <c r="AB12" s="9"/>
    </row>
    <row r="13" spans="1:28" s="7"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3"/>
      <c r="U13" s="3"/>
      <c r="V13" s="3"/>
      <c r="W13" s="3"/>
      <c r="X13" s="3"/>
      <c r="Y13" s="3"/>
      <c r="Z13" s="3"/>
      <c r="AA13" s="3"/>
      <c r="AB13" s="3"/>
    </row>
    <row r="14" spans="1:28" s="2" customFormat="1" ht="15.75" x14ac:dyDescent="0.2">
      <c r="A14" s="274" t="str">
        <f>'1. паспорт местоположение'!$A$15</f>
        <v xml:space="preserve">Замена транс-в в  ТП-5004  Т-1   1979 г.в. кол-ве  1шт ТМ-630 на ТМГ-630 </v>
      </c>
      <c r="B14" s="274"/>
      <c r="C14" s="274"/>
      <c r="D14" s="274"/>
      <c r="E14" s="274"/>
      <c r="F14" s="274"/>
      <c r="G14" s="274"/>
      <c r="H14" s="274"/>
      <c r="I14" s="274"/>
      <c r="J14" s="274"/>
      <c r="K14" s="274"/>
      <c r="L14" s="274"/>
      <c r="M14" s="274"/>
      <c r="N14" s="274"/>
      <c r="O14" s="274"/>
      <c r="P14" s="274"/>
      <c r="Q14" s="274"/>
      <c r="R14" s="274"/>
      <c r="S14" s="274"/>
      <c r="T14" s="6"/>
      <c r="U14" s="6"/>
      <c r="V14" s="6"/>
      <c r="W14" s="6"/>
      <c r="X14" s="6"/>
      <c r="Y14" s="6"/>
      <c r="Z14" s="6"/>
      <c r="AA14" s="6"/>
      <c r="AB14" s="6"/>
    </row>
    <row r="15" spans="1:28" s="2" customFormat="1" ht="15" customHeight="1" x14ac:dyDescent="0.2">
      <c r="A15" s="270" t="s">
        <v>7</v>
      </c>
      <c r="B15" s="270"/>
      <c r="C15" s="270"/>
      <c r="D15" s="270"/>
      <c r="E15" s="270"/>
      <c r="F15" s="270"/>
      <c r="G15" s="270"/>
      <c r="H15" s="270"/>
      <c r="I15" s="270"/>
      <c r="J15" s="270"/>
      <c r="K15" s="270"/>
      <c r="L15" s="270"/>
      <c r="M15" s="270"/>
      <c r="N15" s="270"/>
      <c r="O15" s="270"/>
      <c r="P15" s="270"/>
      <c r="Q15" s="270"/>
      <c r="R15" s="270"/>
      <c r="S15" s="270"/>
      <c r="T15" s="4"/>
      <c r="U15" s="4"/>
      <c r="V15" s="4"/>
      <c r="W15" s="4"/>
      <c r="X15" s="4"/>
      <c r="Y15" s="4"/>
      <c r="Z15" s="4"/>
      <c r="AA15" s="4"/>
      <c r="AB15" s="4"/>
    </row>
    <row r="16" spans="1:28" s="2" customFormat="1" ht="15" customHeight="1" x14ac:dyDescent="0.2">
      <c r="A16" s="280"/>
      <c r="B16" s="280"/>
      <c r="C16" s="280"/>
      <c r="D16" s="280"/>
      <c r="E16" s="280"/>
      <c r="F16" s="280"/>
      <c r="G16" s="280"/>
      <c r="H16" s="280"/>
      <c r="I16" s="280"/>
      <c r="J16" s="280"/>
      <c r="K16" s="280"/>
      <c r="L16" s="280"/>
      <c r="M16" s="280"/>
      <c r="N16" s="280"/>
      <c r="O16" s="280"/>
      <c r="P16" s="280"/>
      <c r="Q16" s="280"/>
      <c r="R16" s="280"/>
      <c r="S16" s="280"/>
      <c r="T16" s="3"/>
      <c r="U16" s="3"/>
      <c r="V16" s="3"/>
      <c r="W16" s="3"/>
      <c r="X16" s="3"/>
      <c r="Y16" s="3"/>
    </row>
    <row r="17" spans="1:28" s="2" customFormat="1" ht="45.75" customHeight="1" x14ac:dyDescent="0.2">
      <c r="A17" s="271" t="s">
        <v>447</v>
      </c>
      <c r="B17" s="271"/>
      <c r="C17" s="271"/>
      <c r="D17" s="271"/>
      <c r="E17" s="271"/>
      <c r="F17" s="271"/>
      <c r="G17" s="271"/>
      <c r="H17" s="271"/>
      <c r="I17" s="271"/>
      <c r="J17" s="271"/>
      <c r="K17" s="271"/>
      <c r="L17" s="271"/>
      <c r="M17" s="271"/>
      <c r="N17" s="271"/>
      <c r="O17" s="271"/>
      <c r="P17" s="271"/>
      <c r="Q17" s="271"/>
      <c r="R17" s="271"/>
      <c r="S17" s="271"/>
      <c r="T17" s="5"/>
      <c r="U17" s="5"/>
      <c r="V17" s="5"/>
      <c r="W17" s="5"/>
      <c r="X17" s="5"/>
      <c r="Y17" s="5"/>
      <c r="Z17" s="5"/>
      <c r="AA17" s="5"/>
      <c r="AB17" s="5"/>
    </row>
    <row r="18" spans="1:28" s="2"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3"/>
      <c r="U18" s="3"/>
      <c r="V18" s="3"/>
      <c r="W18" s="3"/>
      <c r="X18" s="3"/>
      <c r="Y18" s="3"/>
    </row>
    <row r="19" spans="1:28" s="2" customFormat="1" ht="54" customHeight="1" x14ac:dyDescent="0.2">
      <c r="A19" s="276" t="s">
        <v>6</v>
      </c>
      <c r="B19" s="276" t="s">
        <v>100</v>
      </c>
      <c r="C19" s="277" t="s">
        <v>341</v>
      </c>
      <c r="D19" s="276" t="s">
        <v>340</v>
      </c>
      <c r="E19" s="276" t="s">
        <v>99</v>
      </c>
      <c r="F19" s="276" t="s">
        <v>98</v>
      </c>
      <c r="G19" s="276" t="s">
        <v>336</v>
      </c>
      <c r="H19" s="276" t="s">
        <v>97</v>
      </c>
      <c r="I19" s="276" t="s">
        <v>96</v>
      </c>
      <c r="J19" s="276" t="s">
        <v>95</v>
      </c>
      <c r="K19" s="276" t="s">
        <v>94</v>
      </c>
      <c r="L19" s="276" t="s">
        <v>93</v>
      </c>
      <c r="M19" s="276" t="s">
        <v>92</v>
      </c>
      <c r="N19" s="276" t="s">
        <v>91</v>
      </c>
      <c r="O19" s="276" t="s">
        <v>90</v>
      </c>
      <c r="P19" s="276" t="s">
        <v>89</v>
      </c>
      <c r="Q19" s="276" t="s">
        <v>339</v>
      </c>
      <c r="R19" s="276"/>
      <c r="S19" s="279" t="s">
        <v>441</v>
      </c>
      <c r="T19" s="3"/>
      <c r="U19" s="3"/>
      <c r="V19" s="3"/>
      <c r="W19" s="3"/>
      <c r="X19" s="3"/>
      <c r="Y19" s="3"/>
    </row>
    <row r="20" spans="1:28" s="2" customFormat="1" ht="180.75" customHeight="1" x14ac:dyDescent="0.2">
      <c r="A20" s="276"/>
      <c r="B20" s="276"/>
      <c r="C20" s="278"/>
      <c r="D20" s="276"/>
      <c r="E20" s="276"/>
      <c r="F20" s="276"/>
      <c r="G20" s="276"/>
      <c r="H20" s="276"/>
      <c r="I20" s="276"/>
      <c r="J20" s="276"/>
      <c r="K20" s="276"/>
      <c r="L20" s="276"/>
      <c r="M20" s="276"/>
      <c r="N20" s="276"/>
      <c r="O20" s="276"/>
      <c r="P20" s="276"/>
      <c r="Q20" s="31" t="s">
        <v>337</v>
      </c>
      <c r="R20" s="32" t="s">
        <v>338</v>
      </c>
      <c r="S20" s="27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269" t="str">
        <f>'1. паспорт местоположение'!A5:C5</f>
        <v>Год раскрытия информации: 2021 год</v>
      </c>
      <c r="B4" s="269"/>
      <c r="C4" s="269"/>
      <c r="D4" s="269"/>
      <c r="E4" s="269"/>
      <c r="F4" s="269"/>
      <c r="G4" s="269"/>
      <c r="H4" s="269"/>
      <c r="I4" s="269"/>
      <c r="J4" s="269"/>
      <c r="K4" s="269"/>
      <c r="L4" s="269"/>
      <c r="M4" s="269"/>
      <c r="N4" s="269"/>
      <c r="O4" s="269"/>
      <c r="P4" s="269"/>
      <c r="Q4" s="269"/>
      <c r="R4" s="269"/>
      <c r="S4" s="269"/>
    </row>
    <row r="5" spans="1:28" s="7" customFormat="1" ht="15.75" x14ac:dyDescent="0.2">
      <c r="A5" s="12"/>
    </row>
    <row r="6" spans="1:28" s="7" customFormat="1" ht="18.75" x14ac:dyDescent="0.2">
      <c r="A6" s="273" t="s">
        <v>10</v>
      </c>
      <c r="B6" s="273"/>
      <c r="C6" s="273"/>
      <c r="D6" s="273"/>
      <c r="E6" s="273"/>
      <c r="F6" s="273"/>
      <c r="G6" s="273"/>
      <c r="H6" s="273"/>
      <c r="I6" s="273"/>
      <c r="J6" s="273"/>
      <c r="K6" s="273"/>
      <c r="L6" s="273"/>
      <c r="M6" s="273"/>
      <c r="N6" s="273"/>
      <c r="O6" s="273"/>
      <c r="P6" s="273"/>
      <c r="Q6" s="273"/>
      <c r="R6" s="273"/>
      <c r="S6" s="273"/>
      <c r="T6" s="9"/>
      <c r="U6" s="9"/>
      <c r="V6" s="9"/>
      <c r="W6" s="9"/>
      <c r="X6" s="9"/>
      <c r="Y6" s="9"/>
      <c r="Z6" s="9"/>
      <c r="AA6" s="9"/>
      <c r="AB6" s="9"/>
    </row>
    <row r="7" spans="1:28" s="7" customFormat="1" ht="18.75" x14ac:dyDescent="0.2">
      <c r="A7" s="273"/>
      <c r="B7" s="273"/>
      <c r="C7" s="273"/>
      <c r="D7" s="273"/>
      <c r="E7" s="273"/>
      <c r="F7" s="273"/>
      <c r="G7" s="273"/>
      <c r="H7" s="273"/>
      <c r="I7" s="273"/>
      <c r="J7" s="273"/>
      <c r="K7" s="273"/>
      <c r="L7" s="273"/>
      <c r="M7" s="273"/>
      <c r="N7" s="273"/>
      <c r="O7" s="273"/>
      <c r="P7" s="273"/>
      <c r="Q7" s="273"/>
      <c r="R7" s="273"/>
      <c r="S7" s="273"/>
      <c r="T7" s="9"/>
      <c r="U7" s="9"/>
      <c r="V7" s="9"/>
      <c r="W7" s="9"/>
      <c r="X7" s="9"/>
      <c r="Y7" s="9"/>
      <c r="Z7" s="9"/>
      <c r="AA7" s="9"/>
      <c r="AB7" s="9"/>
    </row>
    <row r="8" spans="1:28" s="7" customFormat="1" ht="18.75" x14ac:dyDescent="0.2">
      <c r="A8" s="274" t="str">
        <f>'1. паспорт местоположение'!A9:C9</f>
        <v xml:space="preserve">ГУП "Региональные электрические сети "РБ  </v>
      </c>
      <c r="B8" s="274"/>
      <c r="C8" s="274"/>
      <c r="D8" s="274"/>
      <c r="E8" s="274"/>
      <c r="F8" s="274"/>
      <c r="G8" s="274"/>
      <c r="H8" s="274"/>
      <c r="I8" s="274"/>
      <c r="J8" s="274"/>
      <c r="K8" s="274"/>
      <c r="L8" s="274"/>
      <c r="M8" s="274"/>
      <c r="N8" s="274"/>
      <c r="O8" s="274"/>
      <c r="P8" s="274"/>
      <c r="Q8" s="274"/>
      <c r="R8" s="274"/>
      <c r="S8" s="274"/>
      <c r="T8" s="9"/>
      <c r="U8" s="9"/>
      <c r="V8" s="9"/>
      <c r="W8" s="9"/>
      <c r="X8" s="9"/>
      <c r="Y8" s="9"/>
      <c r="Z8" s="9"/>
      <c r="AA8" s="9"/>
      <c r="AB8" s="9"/>
    </row>
    <row r="9" spans="1:28" s="7" customFormat="1" ht="18.75" x14ac:dyDescent="0.2">
      <c r="A9" s="270" t="s">
        <v>9</v>
      </c>
      <c r="B9" s="270"/>
      <c r="C9" s="270"/>
      <c r="D9" s="270"/>
      <c r="E9" s="270"/>
      <c r="F9" s="270"/>
      <c r="G9" s="270"/>
      <c r="H9" s="270"/>
      <c r="I9" s="270"/>
      <c r="J9" s="270"/>
      <c r="K9" s="270"/>
      <c r="L9" s="270"/>
      <c r="M9" s="270"/>
      <c r="N9" s="270"/>
      <c r="O9" s="270"/>
      <c r="P9" s="270"/>
      <c r="Q9" s="270"/>
      <c r="R9" s="270"/>
      <c r="S9" s="270"/>
      <c r="T9" s="9"/>
      <c r="U9" s="9"/>
      <c r="V9" s="9"/>
      <c r="W9" s="9"/>
      <c r="X9" s="9"/>
      <c r="Y9" s="9"/>
      <c r="Z9" s="9"/>
      <c r="AA9" s="9"/>
      <c r="AB9" s="9"/>
    </row>
    <row r="10" spans="1:28" s="7" customFormat="1" ht="18.75" x14ac:dyDescent="0.2">
      <c r="A10" s="273"/>
      <c r="B10" s="273"/>
      <c r="C10" s="273"/>
      <c r="D10" s="273"/>
      <c r="E10" s="273"/>
      <c r="F10" s="273"/>
      <c r="G10" s="273"/>
      <c r="H10" s="273"/>
      <c r="I10" s="273"/>
      <c r="J10" s="273"/>
      <c r="K10" s="273"/>
      <c r="L10" s="273"/>
      <c r="M10" s="273"/>
      <c r="N10" s="273"/>
      <c r="O10" s="273"/>
      <c r="P10" s="273"/>
      <c r="Q10" s="273"/>
      <c r="R10" s="273"/>
      <c r="S10" s="273"/>
      <c r="T10" s="9"/>
      <c r="U10" s="9"/>
      <c r="V10" s="9"/>
      <c r="W10" s="9"/>
      <c r="X10" s="9"/>
      <c r="Y10" s="9"/>
      <c r="Z10" s="9"/>
      <c r="AA10" s="9"/>
      <c r="AB10" s="9"/>
    </row>
    <row r="11" spans="1:28" s="7" customFormat="1" ht="18.75" x14ac:dyDescent="0.2">
      <c r="A11" s="282" t="str">
        <f>'1. паспорт местоположение'!A12:C12</f>
        <v>L_ 202201135</v>
      </c>
      <c r="B11" s="282"/>
      <c r="C11" s="282"/>
      <c r="D11" s="282"/>
      <c r="E11" s="282"/>
      <c r="F11" s="282"/>
      <c r="G11" s="282"/>
      <c r="H11" s="282"/>
      <c r="I11" s="282"/>
      <c r="J11" s="282"/>
      <c r="K11" s="282"/>
      <c r="L11" s="282"/>
      <c r="M11" s="282"/>
      <c r="N11" s="282"/>
      <c r="O11" s="282"/>
      <c r="P11" s="282"/>
      <c r="Q11" s="282"/>
      <c r="R11" s="282"/>
      <c r="S11" s="282"/>
      <c r="T11" s="9"/>
      <c r="U11" s="9"/>
      <c r="V11" s="9"/>
      <c r="W11" s="9"/>
      <c r="X11" s="9"/>
      <c r="Y11" s="9"/>
      <c r="Z11" s="9"/>
      <c r="AA11" s="9"/>
      <c r="AB11" s="9"/>
    </row>
    <row r="12" spans="1:28" s="7" customFormat="1" ht="18.75" x14ac:dyDescent="0.2">
      <c r="A12" s="270" t="s">
        <v>8</v>
      </c>
      <c r="B12" s="270"/>
      <c r="C12" s="270"/>
      <c r="D12" s="270"/>
      <c r="E12" s="270"/>
      <c r="F12" s="270"/>
      <c r="G12" s="270"/>
      <c r="H12" s="270"/>
      <c r="I12" s="270"/>
      <c r="J12" s="270"/>
      <c r="K12" s="270"/>
      <c r="L12" s="270"/>
      <c r="M12" s="270"/>
      <c r="N12" s="270"/>
      <c r="O12" s="270"/>
      <c r="P12" s="270"/>
      <c r="Q12" s="270"/>
      <c r="R12" s="270"/>
      <c r="S12" s="270"/>
      <c r="T12" s="9"/>
      <c r="U12" s="9"/>
      <c r="V12" s="9"/>
      <c r="W12" s="9"/>
      <c r="X12" s="9"/>
      <c r="Y12" s="9"/>
      <c r="Z12" s="9"/>
      <c r="AA12" s="9"/>
      <c r="AB12" s="9"/>
    </row>
    <row r="13" spans="1:28" s="7"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3"/>
      <c r="U13" s="3"/>
      <c r="V13" s="3"/>
      <c r="W13" s="3"/>
      <c r="X13" s="3"/>
      <c r="Y13" s="3"/>
      <c r="Z13" s="3"/>
      <c r="AA13" s="3"/>
      <c r="AB13" s="3"/>
    </row>
    <row r="14" spans="1:28" s="2" customFormat="1" ht="15.75" x14ac:dyDescent="0.2">
      <c r="A14" s="274" t="str">
        <f>'1. паспорт местоположение'!A15:C15</f>
        <v xml:space="preserve">Замена транс-в в  ТП-5004  Т-1   1979 г.в. кол-ве  1шт ТМ-630 на ТМГ-630 </v>
      </c>
      <c r="B14" s="274"/>
      <c r="C14" s="274"/>
      <c r="D14" s="274"/>
      <c r="E14" s="274"/>
      <c r="F14" s="274"/>
      <c r="G14" s="274"/>
      <c r="H14" s="274"/>
      <c r="I14" s="274"/>
      <c r="J14" s="274"/>
      <c r="K14" s="274"/>
      <c r="L14" s="274"/>
      <c r="M14" s="274"/>
      <c r="N14" s="274"/>
      <c r="O14" s="274"/>
      <c r="P14" s="274"/>
      <c r="Q14" s="274"/>
      <c r="R14" s="274"/>
      <c r="S14" s="274"/>
      <c r="T14" s="6"/>
      <c r="U14" s="6"/>
      <c r="V14" s="6"/>
      <c r="W14" s="6"/>
      <c r="X14" s="6"/>
      <c r="Y14" s="6"/>
      <c r="Z14" s="6"/>
      <c r="AA14" s="6"/>
      <c r="AB14" s="6"/>
    </row>
    <row r="15" spans="1:28" s="2" customFormat="1" ht="15" customHeight="1" x14ac:dyDescent="0.2">
      <c r="A15" s="270" t="s">
        <v>7</v>
      </c>
      <c r="B15" s="270"/>
      <c r="C15" s="270"/>
      <c r="D15" s="270"/>
      <c r="E15" s="270"/>
      <c r="F15" s="270"/>
      <c r="G15" s="270"/>
      <c r="H15" s="270"/>
      <c r="I15" s="270"/>
      <c r="J15" s="270"/>
      <c r="K15" s="270"/>
      <c r="L15" s="270"/>
      <c r="M15" s="270"/>
      <c r="N15" s="270"/>
      <c r="O15" s="270"/>
      <c r="P15" s="270"/>
      <c r="Q15" s="270"/>
      <c r="R15" s="270"/>
      <c r="S15" s="270"/>
      <c r="T15" s="4"/>
      <c r="U15" s="4"/>
      <c r="V15" s="4"/>
      <c r="W15" s="4"/>
      <c r="X15" s="4"/>
      <c r="Y15" s="4"/>
      <c r="Z15" s="4"/>
      <c r="AA15" s="4"/>
      <c r="AB15" s="4"/>
    </row>
    <row r="16" spans="1:28" s="2" customFormat="1" ht="15" customHeight="1" x14ac:dyDescent="0.2">
      <c r="A16" s="280"/>
      <c r="B16" s="280"/>
      <c r="C16" s="280"/>
      <c r="D16" s="280"/>
      <c r="E16" s="280"/>
      <c r="F16" s="280"/>
      <c r="G16" s="280"/>
      <c r="H16" s="280"/>
      <c r="I16" s="280"/>
      <c r="J16" s="280"/>
      <c r="K16" s="280"/>
      <c r="L16" s="280"/>
      <c r="M16" s="280"/>
      <c r="N16" s="280"/>
      <c r="O16" s="280"/>
      <c r="P16" s="280"/>
      <c r="Q16" s="280"/>
      <c r="R16" s="280"/>
      <c r="S16" s="280"/>
      <c r="T16" s="3"/>
      <c r="U16" s="3"/>
      <c r="V16" s="3"/>
      <c r="W16" s="3"/>
      <c r="X16" s="3"/>
      <c r="Y16" s="3"/>
    </row>
    <row r="17" spans="1:28" s="2" customFormat="1" ht="45.75" customHeight="1" x14ac:dyDescent="0.2">
      <c r="A17" s="271" t="s">
        <v>447</v>
      </c>
      <c r="B17" s="271"/>
      <c r="C17" s="271"/>
      <c r="D17" s="271"/>
      <c r="E17" s="271"/>
      <c r="F17" s="271"/>
      <c r="G17" s="271"/>
      <c r="H17" s="271"/>
      <c r="I17" s="271"/>
      <c r="J17" s="271"/>
      <c r="K17" s="271"/>
      <c r="L17" s="271"/>
      <c r="M17" s="271"/>
      <c r="N17" s="271"/>
      <c r="O17" s="271"/>
      <c r="P17" s="271"/>
      <c r="Q17" s="271"/>
      <c r="R17" s="271"/>
      <c r="S17" s="271"/>
      <c r="T17" s="5"/>
      <c r="U17" s="5"/>
      <c r="V17" s="5"/>
      <c r="W17" s="5"/>
      <c r="X17" s="5"/>
      <c r="Y17" s="5"/>
      <c r="Z17" s="5"/>
      <c r="AA17" s="5"/>
      <c r="AB17" s="5"/>
    </row>
    <row r="18" spans="1:28" s="2"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3"/>
      <c r="U18" s="3"/>
      <c r="V18" s="3"/>
      <c r="W18" s="3"/>
      <c r="X18" s="3"/>
      <c r="Y18" s="3"/>
    </row>
    <row r="19" spans="1:28" s="2" customFormat="1" ht="54" customHeight="1" x14ac:dyDescent="0.2">
      <c r="A19" s="276" t="s">
        <v>6</v>
      </c>
      <c r="B19" s="276" t="s">
        <v>100</v>
      </c>
      <c r="C19" s="277" t="s">
        <v>341</v>
      </c>
      <c r="D19" s="276" t="s">
        <v>340</v>
      </c>
      <c r="E19" s="276" t="s">
        <v>99</v>
      </c>
      <c r="F19" s="276" t="s">
        <v>98</v>
      </c>
      <c r="G19" s="276" t="s">
        <v>336</v>
      </c>
      <c r="H19" s="276" t="s">
        <v>97</v>
      </c>
      <c r="I19" s="276" t="s">
        <v>96</v>
      </c>
      <c r="J19" s="276" t="s">
        <v>95</v>
      </c>
      <c r="K19" s="276" t="s">
        <v>94</v>
      </c>
      <c r="L19" s="276" t="s">
        <v>93</v>
      </c>
      <c r="M19" s="276" t="s">
        <v>92</v>
      </c>
      <c r="N19" s="276" t="s">
        <v>91</v>
      </c>
      <c r="O19" s="276" t="s">
        <v>90</v>
      </c>
      <c r="P19" s="276" t="s">
        <v>89</v>
      </c>
      <c r="Q19" s="276" t="s">
        <v>339</v>
      </c>
      <c r="R19" s="276"/>
      <c r="S19" s="279" t="s">
        <v>441</v>
      </c>
      <c r="T19" s="3"/>
      <c r="U19" s="3"/>
      <c r="V19" s="3"/>
      <c r="W19" s="3"/>
      <c r="X19" s="3"/>
      <c r="Y19" s="3"/>
    </row>
    <row r="20" spans="1:28" s="2" customFormat="1" ht="180.75" customHeight="1" x14ac:dyDescent="0.2">
      <c r="A20" s="276"/>
      <c r="B20" s="276"/>
      <c r="C20" s="278"/>
      <c r="D20" s="276"/>
      <c r="E20" s="276"/>
      <c r="F20" s="276"/>
      <c r="G20" s="276"/>
      <c r="H20" s="276"/>
      <c r="I20" s="276"/>
      <c r="J20" s="276"/>
      <c r="K20" s="276"/>
      <c r="L20" s="276"/>
      <c r="M20" s="276"/>
      <c r="N20" s="276"/>
      <c r="O20" s="276"/>
      <c r="P20" s="276"/>
      <c r="Q20" s="31" t="s">
        <v>337</v>
      </c>
      <c r="R20" s="32" t="s">
        <v>338</v>
      </c>
      <c r="S20" s="279"/>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3"/>
      <c r="B23" s="34" t="s">
        <v>518</v>
      </c>
      <c r="C23" s="34"/>
      <c r="D23" s="34"/>
      <c r="E23" s="173" t="s">
        <v>519</v>
      </c>
      <c r="F23" s="173" t="s">
        <v>519</v>
      </c>
      <c r="G23" s="173" t="s">
        <v>519</v>
      </c>
      <c r="H23" s="173"/>
      <c r="I23" s="173"/>
      <c r="J23" s="173"/>
      <c r="K23" s="173"/>
      <c r="L23" s="173"/>
      <c r="M23" s="173"/>
      <c r="N23" s="173"/>
      <c r="O23" s="173"/>
      <c r="P23" s="173"/>
      <c r="Q23" s="174"/>
      <c r="R23" s="175"/>
      <c r="S23" s="175"/>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60" zoomScaleNormal="60" workbookViewId="0">
      <selection activeCell="A20" sqref="A20:T20"/>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269" t="str">
        <f>'1. паспорт местоположение'!$A$5</f>
        <v>Год раскрытия информации: 2021 год</v>
      </c>
      <c r="B6" s="269"/>
      <c r="C6" s="269"/>
      <c r="D6" s="269"/>
      <c r="E6" s="269"/>
      <c r="F6" s="269"/>
      <c r="G6" s="269"/>
      <c r="H6" s="269"/>
      <c r="I6" s="269"/>
      <c r="J6" s="269"/>
      <c r="K6" s="269"/>
      <c r="L6" s="269"/>
      <c r="M6" s="269"/>
      <c r="N6" s="269"/>
      <c r="O6" s="269"/>
      <c r="P6" s="269"/>
      <c r="Q6" s="269"/>
      <c r="R6" s="269"/>
      <c r="S6" s="269"/>
      <c r="T6" s="269"/>
    </row>
    <row r="7" spans="1:20" s="7" customFormat="1" x14ac:dyDescent="0.2">
      <c r="A7" s="12"/>
    </row>
    <row r="8" spans="1:20" s="7" customFormat="1" ht="18.75" x14ac:dyDescent="0.2">
      <c r="A8" s="273" t="s">
        <v>10</v>
      </c>
      <c r="B8" s="273"/>
      <c r="C8" s="273"/>
      <c r="D8" s="273"/>
      <c r="E8" s="273"/>
      <c r="F8" s="273"/>
      <c r="G8" s="273"/>
      <c r="H8" s="273"/>
      <c r="I8" s="273"/>
      <c r="J8" s="273"/>
      <c r="K8" s="273"/>
      <c r="L8" s="273"/>
      <c r="M8" s="273"/>
      <c r="N8" s="273"/>
      <c r="O8" s="273"/>
      <c r="P8" s="273"/>
      <c r="Q8" s="273"/>
      <c r="R8" s="273"/>
      <c r="S8" s="273"/>
      <c r="T8" s="273"/>
    </row>
    <row r="9" spans="1:20" s="7" customFormat="1" ht="18.75" x14ac:dyDescent="0.2">
      <c r="A9" s="273"/>
      <c r="B9" s="273"/>
      <c r="C9" s="273"/>
      <c r="D9" s="273"/>
      <c r="E9" s="273"/>
      <c r="F9" s="273"/>
      <c r="G9" s="273"/>
      <c r="H9" s="273"/>
      <c r="I9" s="273"/>
      <c r="J9" s="273"/>
      <c r="K9" s="273"/>
      <c r="L9" s="273"/>
      <c r="M9" s="273"/>
      <c r="N9" s="273"/>
      <c r="O9" s="273"/>
      <c r="P9" s="273"/>
      <c r="Q9" s="273"/>
      <c r="R9" s="273"/>
      <c r="S9" s="273"/>
      <c r="T9" s="273"/>
    </row>
    <row r="10" spans="1:20" s="7" customFormat="1" ht="18.75" customHeight="1" x14ac:dyDescent="0.2">
      <c r="A10" s="274" t="str">
        <f>'1. паспорт местоположение'!A9:C9</f>
        <v xml:space="preserve">ГУП "Региональные электрические сети "РБ  </v>
      </c>
      <c r="B10" s="274"/>
      <c r="C10" s="274"/>
      <c r="D10" s="274"/>
      <c r="E10" s="274"/>
      <c r="F10" s="274"/>
      <c r="G10" s="274"/>
      <c r="H10" s="274"/>
      <c r="I10" s="274"/>
      <c r="J10" s="274"/>
      <c r="K10" s="274"/>
      <c r="L10" s="274"/>
      <c r="M10" s="274"/>
      <c r="N10" s="274"/>
      <c r="O10" s="274"/>
      <c r="P10" s="274"/>
      <c r="Q10" s="274"/>
      <c r="R10" s="274"/>
      <c r="S10" s="274"/>
      <c r="T10" s="274"/>
    </row>
    <row r="11" spans="1:20" s="7" customFormat="1" ht="18.75" customHeight="1" x14ac:dyDescent="0.2">
      <c r="A11" s="270" t="s">
        <v>9</v>
      </c>
      <c r="B11" s="270"/>
      <c r="C11" s="270"/>
      <c r="D11" s="270"/>
      <c r="E11" s="270"/>
      <c r="F11" s="270"/>
      <c r="G11" s="270"/>
      <c r="H11" s="270"/>
      <c r="I11" s="270"/>
      <c r="J11" s="270"/>
      <c r="K11" s="270"/>
      <c r="L11" s="270"/>
      <c r="M11" s="270"/>
      <c r="N11" s="270"/>
      <c r="O11" s="270"/>
      <c r="P11" s="270"/>
      <c r="Q11" s="270"/>
      <c r="R11" s="270"/>
      <c r="S11" s="270"/>
      <c r="T11" s="270"/>
    </row>
    <row r="12" spans="1:20" s="7" customFormat="1" ht="18.75" x14ac:dyDescent="0.2">
      <c r="A12" s="273"/>
      <c r="B12" s="273"/>
      <c r="C12" s="273"/>
      <c r="D12" s="273"/>
      <c r="E12" s="273"/>
      <c r="F12" s="273"/>
      <c r="G12" s="273"/>
      <c r="H12" s="273"/>
      <c r="I12" s="273"/>
      <c r="J12" s="273"/>
      <c r="K12" s="273"/>
      <c r="L12" s="273"/>
      <c r="M12" s="273"/>
      <c r="N12" s="273"/>
      <c r="O12" s="273"/>
      <c r="P12" s="273"/>
      <c r="Q12" s="273"/>
      <c r="R12" s="273"/>
      <c r="S12" s="273"/>
      <c r="T12" s="273"/>
    </row>
    <row r="13" spans="1:20" s="7" customFormat="1" ht="18.75" customHeight="1" x14ac:dyDescent="0.2">
      <c r="A13" s="275" t="str">
        <f>'1. паспорт местоположение'!$A$12</f>
        <v>L_ 202201135</v>
      </c>
      <c r="B13" s="275"/>
      <c r="C13" s="275"/>
      <c r="D13" s="275"/>
      <c r="E13" s="275"/>
      <c r="F13" s="275"/>
      <c r="G13" s="275"/>
      <c r="H13" s="275"/>
      <c r="I13" s="275"/>
      <c r="J13" s="275"/>
      <c r="K13" s="275"/>
      <c r="L13" s="275"/>
      <c r="M13" s="275"/>
      <c r="N13" s="275"/>
      <c r="O13" s="275"/>
      <c r="P13" s="275"/>
      <c r="Q13" s="275"/>
      <c r="R13" s="275"/>
      <c r="S13" s="275"/>
      <c r="T13" s="275"/>
    </row>
    <row r="14" spans="1:20" s="7" customFormat="1" ht="18.75" customHeight="1" x14ac:dyDescent="0.2">
      <c r="A14" s="270" t="s">
        <v>8</v>
      </c>
      <c r="B14" s="270"/>
      <c r="C14" s="270"/>
      <c r="D14" s="270"/>
      <c r="E14" s="270"/>
      <c r="F14" s="270"/>
      <c r="G14" s="270"/>
      <c r="H14" s="270"/>
      <c r="I14" s="270"/>
      <c r="J14" s="270"/>
      <c r="K14" s="270"/>
      <c r="L14" s="270"/>
      <c r="M14" s="270"/>
      <c r="N14" s="270"/>
      <c r="O14" s="270"/>
      <c r="P14" s="270"/>
      <c r="Q14" s="270"/>
      <c r="R14" s="270"/>
      <c r="S14" s="270"/>
      <c r="T14" s="270"/>
    </row>
    <row r="15" spans="1:20" s="7"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2" customFormat="1" x14ac:dyDescent="0.2">
      <c r="A16" s="274" t="str">
        <f>'1. паспорт местоположение'!$A$15</f>
        <v xml:space="preserve">Замена транс-в в  ТП-5004  Т-1   1979 г.в. кол-ве  1шт ТМ-630 на ТМГ-630 </v>
      </c>
      <c r="B16" s="274"/>
      <c r="C16" s="274"/>
      <c r="D16" s="274"/>
      <c r="E16" s="274"/>
      <c r="F16" s="274"/>
      <c r="G16" s="274"/>
      <c r="H16" s="274"/>
      <c r="I16" s="274"/>
      <c r="J16" s="274"/>
      <c r="K16" s="274"/>
      <c r="L16" s="274"/>
      <c r="M16" s="274"/>
      <c r="N16" s="274"/>
      <c r="O16" s="274"/>
      <c r="P16" s="274"/>
      <c r="Q16" s="274"/>
      <c r="R16" s="274"/>
      <c r="S16" s="274"/>
      <c r="T16" s="274"/>
    </row>
    <row r="17" spans="1:113" s="2" customFormat="1" ht="15" customHeight="1" x14ac:dyDescent="0.2">
      <c r="A17" s="270" t="s">
        <v>7</v>
      </c>
      <c r="B17" s="270"/>
      <c r="C17" s="270"/>
      <c r="D17" s="270"/>
      <c r="E17" s="270"/>
      <c r="F17" s="270"/>
      <c r="G17" s="270"/>
      <c r="H17" s="270"/>
      <c r="I17" s="270"/>
      <c r="J17" s="270"/>
      <c r="K17" s="270"/>
      <c r="L17" s="270"/>
      <c r="M17" s="270"/>
      <c r="N17" s="270"/>
      <c r="O17" s="270"/>
      <c r="P17" s="270"/>
      <c r="Q17" s="270"/>
      <c r="R17" s="270"/>
      <c r="S17" s="270"/>
      <c r="T17" s="270"/>
    </row>
    <row r="18" spans="1:113" s="2"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280"/>
    </row>
    <row r="19" spans="1:113" s="2" customFormat="1" ht="15" customHeight="1" x14ac:dyDescent="0.2">
      <c r="A19" s="272" t="s">
        <v>452</v>
      </c>
      <c r="B19" s="272"/>
      <c r="C19" s="272"/>
      <c r="D19" s="272"/>
      <c r="E19" s="272"/>
      <c r="F19" s="272"/>
      <c r="G19" s="272"/>
      <c r="H19" s="272"/>
      <c r="I19" s="272"/>
      <c r="J19" s="272"/>
      <c r="K19" s="272"/>
      <c r="L19" s="272"/>
      <c r="M19" s="272"/>
      <c r="N19" s="272"/>
      <c r="O19" s="272"/>
      <c r="P19" s="272"/>
      <c r="Q19" s="272"/>
      <c r="R19" s="272"/>
      <c r="S19" s="272"/>
      <c r="T19" s="272"/>
    </row>
    <row r="20" spans="1:113" s="39" customFormat="1" ht="21" customHeight="1" x14ac:dyDescent="0.25">
      <c r="A20" s="296"/>
      <c r="B20" s="296"/>
      <c r="C20" s="296"/>
      <c r="D20" s="296"/>
      <c r="E20" s="296"/>
      <c r="F20" s="296"/>
      <c r="G20" s="296"/>
      <c r="H20" s="296"/>
      <c r="I20" s="296"/>
      <c r="J20" s="296"/>
      <c r="K20" s="296"/>
      <c r="L20" s="296"/>
      <c r="M20" s="296"/>
      <c r="N20" s="296"/>
      <c r="O20" s="296"/>
      <c r="P20" s="296"/>
      <c r="Q20" s="296"/>
      <c r="R20" s="296"/>
      <c r="S20" s="296"/>
      <c r="T20" s="296"/>
    </row>
    <row r="21" spans="1:113" ht="46.5" customHeight="1" x14ac:dyDescent="0.25">
      <c r="A21" s="290" t="s">
        <v>6</v>
      </c>
      <c r="B21" s="283" t="s">
        <v>228</v>
      </c>
      <c r="C21" s="284"/>
      <c r="D21" s="287" t="s">
        <v>122</v>
      </c>
      <c r="E21" s="283" t="s">
        <v>479</v>
      </c>
      <c r="F21" s="284"/>
      <c r="G21" s="283" t="s">
        <v>279</v>
      </c>
      <c r="H21" s="284"/>
      <c r="I21" s="283" t="s">
        <v>121</v>
      </c>
      <c r="J21" s="284"/>
      <c r="K21" s="287" t="s">
        <v>120</v>
      </c>
      <c r="L21" s="283" t="s">
        <v>119</v>
      </c>
      <c r="M21" s="284"/>
      <c r="N21" s="283" t="s">
        <v>476</v>
      </c>
      <c r="O21" s="284"/>
      <c r="P21" s="287" t="s">
        <v>118</v>
      </c>
      <c r="Q21" s="293" t="s">
        <v>117</v>
      </c>
      <c r="R21" s="294"/>
      <c r="S21" s="293" t="s">
        <v>116</v>
      </c>
      <c r="T21" s="295"/>
    </row>
    <row r="22" spans="1:113" ht="204.75" customHeight="1" x14ac:dyDescent="0.25">
      <c r="A22" s="291"/>
      <c r="B22" s="285"/>
      <c r="C22" s="286"/>
      <c r="D22" s="289"/>
      <c r="E22" s="285"/>
      <c r="F22" s="286"/>
      <c r="G22" s="285"/>
      <c r="H22" s="286"/>
      <c r="I22" s="285"/>
      <c r="J22" s="286"/>
      <c r="K22" s="288"/>
      <c r="L22" s="285"/>
      <c r="M22" s="286"/>
      <c r="N22" s="285"/>
      <c r="O22" s="286"/>
      <c r="P22" s="288"/>
      <c r="Q22" s="84" t="s">
        <v>115</v>
      </c>
      <c r="R22" s="84" t="s">
        <v>451</v>
      </c>
      <c r="S22" s="84" t="s">
        <v>114</v>
      </c>
      <c r="T22" s="84" t="s">
        <v>113</v>
      </c>
    </row>
    <row r="23" spans="1:113" ht="51.75" customHeight="1" x14ac:dyDescent="0.25">
      <c r="A23" s="292"/>
      <c r="B23" s="84" t="s">
        <v>111</v>
      </c>
      <c r="C23" s="84" t="s">
        <v>112</v>
      </c>
      <c r="D23" s="288"/>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531</v>
      </c>
      <c r="C25" s="145" t="str">
        <f>B25</f>
        <v>ТП-5004  Т-1</v>
      </c>
      <c r="D25" s="146" t="str">
        <f>C25</f>
        <v>ТП-5004  Т-1</v>
      </c>
      <c r="E25" s="146" t="str">
        <f>B25</f>
        <v>ТП-5004  Т-1</v>
      </c>
      <c r="F25" s="146" t="str">
        <f>C25</f>
        <v>ТП-5004  Т-1</v>
      </c>
      <c r="G25" s="146" t="str">
        <f>B25</f>
        <v>ТП-5004  Т-1</v>
      </c>
      <c r="H25" s="146" t="str">
        <f>C25</f>
        <v>ТП-5004  Т-1</v>
      </c>
      <c r="I25" s="145">
        <v>0</v>
      </c>
      <c r="J25" s="145">
        <v>2022</v>
      </c>
      <c r="K25" s="145">
        <f>J25</f>
        <v>2022</v>
      </c>
      <c r="L25" s="145">
        <v>6</v>
      </c>
      <c r="M25" s="145">
        <v>6</v>
      </c>
      <c r="N25" s="146" t="s">
        <v>489</v>
      </c>
      <c r="O25" s="146" t="s">
        <v>489</v>
      </c>
      <c r="P25" s="145" t="s">
        <v>489</v>
      </c>
      <c r="Q25" s="146" t="s">
        <v>524</v>
      </c>
      <c r="R25" s="146" t="s">
        <v>525</v>
      </c>
      <c r="S25" s="146" t="s">
        <v>489</v>
      </c>
      <c r="T25" s="145" t="s">
        <v>489</v>
      </c>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2" t="s">
        <v>483</v>
      </c>
      <c r="C29" s="142"/>
      <c r="D29" s="142"/>
      <c r="E29" s="142"/>
      <c r="F29" s="142"/>
      <c r="G29" s="142"/>
      <c r="I29" s="142"/>
      <c r="J29" s="142"/>
      <c r="K29" s="142"/>
      <c r="L29" s="142"/>
      <c r="M29" s="142"/>
      <c r="N29" s="142"/>
      <c r="O29" s="142"/>
      <c r="P29" s="142"/>
      <c r="Q29" s="142"/>
      <c r="R29" s="142"/>
    </row>
    <row r="30" spans="1:113" x14ac:dyDescent="0.25">
      <c r="H30" s="142"/>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269" t="str">
        <f>'1. паспорт местоположение'!$A$5</f>
        <v>Год раскрытия информации: 2021 год</v>
      </c>
      <c r="B5" s="269"/>
      <c r="C5" s="269"/>
      <c r="D5" s="269"/>
      <c r="E5" s="269"/>
      <c r="F5" s="269"/>
      <c r="G5" s="269"/>
      <c r="H5" s="269"/>
      <c r="I5" s="269"/>
      <c r="J5" s="269"/>
      <c r="K5" s="269"/>
      <c r="L5" s="269"/>
      <c r="M5" s="269"/>
      <c r="N5" s="269"/>
      <c r="O5" s="269"/>
      <c r="P5" s="269"/>
      <c r="Q5" s="269"/>
      <c r="R5" s="269"/>
      <c r="S5" s="269"/>
      <c r="T5" s="269"/>
      <c r="U5" s="269"/>
      <c r="V5" s="269"/>
      <c r="W5" s="269"/>
      <c r="X5" s="269"/>
      <c r="Y5" s="269"/>
      <c r="Z5" s="269"/>
      <c r="AA5" s="269"/>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273" t="s">
        <v>10</v>
      </c>
      <c r="F7" s="273"/>
      <c r="G7" s="273"/>
      <c r="H7" s="273"/>
      <c r="I7" s="273"/>
      <c r="J7" s="273"/>
      <c r="K7" s="273"/>
      <c r="L7" s="273"/>
      <c r="M7" s="273"/>
      <c r="N7" s="273"/>
      <c r="O7" s="273"/>
      <c r="P7" s="273"/>
      <c r="Q7" s="273"/>
      <c r="R7" s="273"/>
      <c r="S7" s="273"/>
      <c r="T7" s="273"/>
      <c r="U7" s="273"/>
      <c r="V7" s="273"/>
      <c r="W7" s="273"/>
      <c r="X7" s="273"/>
      <c r="Y7" s="27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274" t="s">
        <v>495</v>
      </c>
      <c r="F9" s="274"/>
      <c r="G9" s="274"/>
      <c r="H9" s="274"/>
      <c r="I9" s="274"/>
      <c r="J9" s="274"/>
      <c r="K9" s="274"/>
      <c r="L9" s="274"/>
      <c r="M9" s="274"/>
      <c r="N9" s="274"/>
      <c r="O9" s="274"/>
      <c r="P9" s="274"/>
      <c r="Q9" s="274"/>
      <c r="R9" s="274"/>
      <c r="S9" s="274"/>
      <c r="T9" s="274"/>
      <c r="U9" s="274"/>
      <c r="V9" s="274"/>
      <c r="W9" s="274"/>
      <c r="X9" s="274"/>
      <c r="Y9" s="274"/>
    </row>
    <row r="10" spans="1:27" s="7" customFormat="1" ht="18.75" customHeight="1" x14ac:dyDescent="0.2">
      <c r="E10" s="270" t="s">
        <v>9</v>
      </c>
      <c r="F10" s="270"/>
      <c r="G10" s="270"/>
      <c r="H10" s="270"/>
      <c r="I10" s="270"/>
      <c r="J10" s="270"/>
      <c r="K10" s="270"/>
      <c r="L10" s="270"/>
      <c r="M10" s="270"/>
      <c r="N10" s="270"/>
      <c r="O10" s="270"/>
      <c r="P10" s="270"/>
      <c r="Q10" s="270"/>
      <c r="R10" s="270"/>
      <c r="S10" s="270"/>
      <c r="T10" s="270"/>
      <c r="U10" s="270"/>
      <c r="V10" s="270"/>
      <c r="W10" s="270"/>
      <c r="X10" s="270"/>
      <c r="Y10" s="27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275" t="str">
        <f>'1. паспорт местоположение'!$A$12</f>
        <v>L_ 202201135</v>
      </c>
      <c r="F12" s="275"/>
      <c r="G12" s="275"/>
      <c r="H12" s="275"/>
      <c r="I12" s="275"/>
      <c r="J12" s="275"/>
      <c r="K12" s="275"/>
      <c r="L12" s="275"/>
      <c r="M12" s="275"/>
      <c r="N12" s="275"/>
      <c r="O12" s="275"/>
      <c r="P12" s="275"/>
      <c r="Q12" s="275"/>
      <c r="R12" s="275"/>
      <c r="S12" s="275"/>
      <c r="T12" s="275"/>
      <c r="U12" s="275"/>
      <c r="V12" s="275"/>
      <c r="W12" s="275"/>
      <c r="X12" s="275"/>
      <c r="Y12" s="275"/>
    </row>
    <row r="13" spans="1:27" s="7" customFormat="1" ht="18.75" customHeight="1" x14ac:dyDescent="0.2">
      <c r="E13" s="270" t="s">
        <v>8</v>
      </c>
      <c r="F13" s="270"/>
      <c r="G13" s="270"/>
      <c r="H13" s="270"/>
      <c r="I13" s="270"/>
      <c r="J13" s="270"/>
      <c r="K13" s="270"/>
      <c r="L13" s="270"/>
      <c r="M13" s="270"/>
      <c r="N13" s="270"/>
      <c r="O13" s="270"/>
      <c r="P13" s="270"/>
      <c r="Q13" s="270"/>
      <c r="R13" s="270"/>
      <c r="S13" s="270"/>
      <c r="T13" s="270"/>
      <c r="U13" s="270"/>
      <c r="V13" s="270"/>
      <c r="W13" s="270"/>
      <c r="X13" s="270"/>
      <c r="Y13" s="27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274" t="str">
        <f>'1. паспорт местоположение'!$A$15</f>
        <v xml:space="preserve">Замена транс-в в  ТП-5004  Т-1   1979 г.в. кол-ве  1шт ТМ-630 на ТМГ-630 </v>
      </c>
      <c r="F15" s="274"/>
      <c r="G15" s="274"/>
      <c r="H15" s="274"/>
      <c r="I15" s="274"/>
      <c r="J15" s="274"/>
      <c r="K15" s="274"/>
      <c r="L15" s="274"/>
      <c r="M15" s="274"/>
      <c r="N15" s="274"/>
      <c r="O15" s="274"/>
      <c r="P15" s="274"/>
      <c r="Q15" s="274"/>
      <c r="R15" s="274"/>
      <c r="S15" s="274"/>
      <c r="T15" s="274"/>
      <c r="U15" s="274"/>
      <c r="V15" s="274"/>
      <c r="W15" s="274"/>
      <c r="X15" s="274"/>
      <c r="Y15" s="274"/>
    </row>
    <row r="16" spans="1:27" s="2" customFormat="1" ht="15" customHeight="1" x14ac:dyDescent="0.2">
      <c r="E16" s="270" t="s">
        <v>7</v>
      </c>
      <c r="F16" s="270"/>
      <c r="G16" s="270"/>
      <c r="H16" s="270"/>
      <c r="I16" s="270"/>
      <c r="J16" s="270"/>
      <c r="K16" s="270"/>
      <c r="L16" s="270"/>
      <c r="M16" s="270"/>
      <c r="N16" s="270"/>
      <c r="O16" s="270"/>
      <c r="P16" s="270"/>
      <c r="Q16" s="270"/>
      <c r="R16" s="270"/>
      <c r="S16" s="270"/>
      <c r="T16" s="270"/>
      <c r="U16" s="270"/>
      <c r="V16" s="270"/>
      <c r="W16" s="270"/>
      <c r="X16" s="270"/>
      <c r="Y16" s="27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454</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39" customFormat="1" ht="21" customHeight="1" x14ac:dyDescent="0.25"/>
    <row r="21" spans="1:27" ht="15.75" customHeight="1" x14ac:dyDescent="0.25">
      <c r="A21" s="287" t="s">
        <v>6</v>
      </c>
      <c r="B21" s="283" t="s">
        <v>460</v>
      </c>
      <c r="C21" s="284"/>
      <c r="D21" s="283" t="s">
        <v>462</v>
      </c>
      <c r="E21" s="284"/>
      <c r="F21" s="293" t="s">
        <v>94</v>
      </c>
      <c r="G21" s="295"/>
      <c r="H21" s="295"/>
      <c r="I21" s="294"/>
      <c r="J21" s="287" t="s">
        <v>463</v>
      </c>
      <c r="K21" s="283" t="s">
        <v>464</v>
      </c>
      <c r="L21" s="284"/>
      <c r="M21" s="283" t="s">
        <v>465</v>
      </c>
      <c r="N21" s="284"/>
      <c r="O21" s="283" t="s">
        <v>453</v>
      </c>
      <c r="P21" s="284"/>
      <c r="Q21" s="283" t="s">
        <v>127</v>
      </c>
      <c r="R21" s="284"/>
      <c r="S21" s="287" t="s">
        <v>126</v>
      </c>
      <c r="T21" s="287" t="s">
        <v>466</v>
      </c>
      <c r="U21" s="287" t="s">
        <v>461</v>
      </c>
      <c r="V21" s="283" t="s">
        <v>125</v>
      </c>
      <c r="W21" s="284"/>
      <c r="X21" s="293" t="s">
        <v>117</v>
      </c>
      <c r="Y21" s="295"/>
      <c r="Z21" s="293" t="s">
        <v>116</v>
      </c>
      <c r="AA21" s="295"/>
    </row>
    <row r="22" spans="1:27" ht="216" customHeight="1" x14ac:dyDescent="0.25">
      <c r="A22" s="289"/>
      <c r="B22" s="285"/>
      <c r="C22" s="286"/>
      <c r="D22" s="285"/>
      <c r="E22" s="286"/>
      <c r="F22" s="293" t="s">
        <v>124</v>
      </c>
      <c r="G22" s="294"/>
      <c r="H22" s="293" t="s">
        <v>123</v>
      </c>
      <c r="I22" s="294"/>
      <c r="J22" s="288"/>
      <c r="K22" s="285"/>
      <c r="L22" s="286"/>
      <c r="M22" s="285"/>
      <c r="N22" s="286"/>
      <c r="O22" s="285"/>
      <c r="P22" s="286"/>
      <c r="Q22" s="285"/>
      <c r="R22" s="286"/>
      <c r="S22" s="288"/>
      <c r="T22" s="288"/>
      <c r="U22" s="288"/>
      <c r="V22" s="285"/>
      <c r="W22" s="286"/>
      <c r="X22" s="84" t="s">
        <v>115</v>
      </c>
      <c r="Y22" s="84" t="s">
        <v>451</v>
      </c>
      <c r="Z22" s="84" t="s">
        <v>114</v>
      </c>
      <c r="AA22" s="84" t="s">
        <v>113</v>
      </c>
    </row>
    <row r="23" spans="1:27" ht="60" customHeight="1" x14ac:dyDescent="0.25">
      <c r="A23" s="288"/>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269" t="str">
        <f>'1. паспорт местоположение'!$A$5</f>
        <v>Год раскрытия информации: 2021 год</v>
      </c>
      <c r="B5" s="269"/>
      <c r="C5" s="269"/>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273" t="s">
        <v>10</v>
      </c>
      <c r="B7" s="273"/>
      <c r="C7" s="273"/>
      <c r="D7" s="9"/>
      <c r="E7" s="9"/>
      <c r="F7" s="9"/>
      <c r="G7" s="9"/>
      <c r="H7" s="9"/>
      <c r="I7" s="9"/>
      <c r="J7" s="9"/>
      <c r="K7" s="9"/>
      <c r="L7" s="9"/>
      <c r="M7" s="9"/>
      <c r="N7" s="9"/>
      <c r="O7" s="9"/>
      <c r="P7" s="9"/>
      <c r="Q7" s="9"/>
      <c r="R7" s="9"/>
      <c r="S7" s="9"/>
      <c r="T7" s="9"/>
      <c r="U7" s="9"/>
    </row>
    <row r="8" spans="1:29" s="7" customFormat="1" ht="18.75" x14ac:dyDescent="0.2">
      <c r="A8" s="273"/>
      <c r="B8" s="273"/>
      <c r="C8" s="273"/>
      <c r="D8" s="10"/>
      <c r="E8" s="10"/>
      <c r="F8" s="10"/>
      <c r="G8" s="10"/>
      <c r="H8" s="9"/>
      <c r="I8" s="9"/>
      <c r="J8" s="9"/>
      <c r="K8" s="9"/>
      <c r="L8" s="9"/>
      <c r="M8" s="9"/>
      <c r="N8" s="9"/>
      <c r="O8" s="9"/>
      <c r="P8" s="9"/>
      <c r="Q8" s="9"/>
      <c r="R8" s="9"/>
      <c r="S8" s="9"/>
      <c r="T8" s="9"/>
      <c r="U8" s="9"/>
    </row>
    <row r="9" spans="1:29" s="7" customFormat="1" ht="18.75" x14ac:dyDescent="0.2">
      <c r="A9" s="274" t="str">
        <f>'1. паспорт местоположение'!A9:C9</f>
        <v xml:space="preserve">ГУП "Региональные электрические сети "РБ  </v>
      </c>
      <c r="B9" s="274"/>
      <c r="C9" s="274"/>
      <c r="D9" s="6"/>
      <c r="E9" s="6"/>
      <c r="F9" s="6"/>
      <c r="G9" s="6"/>
      <c r="H9" s="9"/>
      <c r="I9" s="9"/>
      <c r="J9" s="9"/>
      <c r="K9" s="9"/>
      <c r="L9" s="9"/>
      <c r="M9" s="9"/>
      <c r="N9" s="9"/>
      <c r="O9" s="9"/>
      <c r="P9" s="9"/>
      <c r="Q9" s="9"/>
      <c r="R9" s="9"/>
      <c r="S9" s="9"/>
      <c r="T9" s="9"/>
      <c r="U9" s="9"/>
    </row>
    <row r="10" spans="1:29" s="7" customFormat="1" ht="18.75" x14ac:dyDescent="0.2">
      <c r="A10" s="270" t="s">
        <v>9</v>
      </c>
      <c r="B10" s="270"/>
      <c r="C10" s="270"/>
      <c r="D10" s="4"/>
      <c r="E10" s="4"/>
      <c r="F10" s="4"/>
      <c r="G10" s="4"/>
      <c r="H10" s="9"/>
      <c r="I10" s="9"/>
      <c r="J10" s="9"/>
      <c r="K10" s="9"/>
      <c r="L10" s="9"/>
      <c r="M10" s="9"/>
      <c r="N10" s="9"/>
      <c r="O10" s="9"/>
      <c r="P10" s="9"/>
      <c r="Q10" s="9"/>
      <c r="R10" s="9"/>
      <c r="S10" s="9"/>
      <c r="T10" s="9"/>
      <c r="U10" s="9"/>
    </row>
    <row r="11" spans="1:29" s="7" customFormat="1" ht="18.75" x14ac:dyDescent="0.2">
      <c r="A11" s="273"/>
      <c r="B11" s="273"/>
      <c r="C11" s="273"/>
      <c r="D11" s="10"/>
      <c r="E11" s="10"/>
      <c r="F11" s="10"/>
      <c r="G11" s="10"/>
      <c r="H11" s="9"/>
      <c r="I11" s="9"/>
      <c r="J11" s="9"/>
      <c r="K11" s="9"/>
      <c r="L11" s="9"/>
      <c r="M11" s="9"/>
      <c r="N11" s="9"/>
      <c r="O11" s="9"/>
      <c r="P11" s="9"/>
      <c r="Q11" s="9"/>
      <c r="R11" s="9"/>
      <c r="S11" s="9"/>
      <c r="T11" s="9"/>
      <c r="U11" s="9"/>
    </row>
    <row r="12" spans="1:29" s="7" customFormat="1" ht="18.75" x14ac:dyDescent="0.2">
      <c r="A12" s="275" t="str">
        <f>'1. паспорт местоположение'!$A$12</f>
        <v>L_ 202201135</v>
      </c>
      <c r="B12" s="275"/>
      <c r="C12" s="275"/>
      <c r="D12" s="6"/>
      <c r="E12" s="6"/>
      <c r="F12" s="6"/>
      <c r="G12" s="6"/>
      <c r="H12" s="9"/>
      <c r="I12" s="9"/>
      <c r="J12" s="9"/>
      <c r="K12" s="9"/>
      <c r="L12" s="9"/>
      <c r="M12" s="9"/>
      <c r="N12" s="9"/>
      <c r="O12" s="9"/>
      <c r="P12" s="9"/>
      <c r="Q12" s="9"/>
      <c r="R12" s="9"/>
      <c r="S12" s="9"/>
      <c r="T12" s="9"/>
      <c r="U12" s="9"/>
    </row>
    <row r="13" spans="1:29" s="7" customFormat="1" ht="18.75" x14ac:dyDescent="0.2">
      <c r="A13" s="270" t="s">
        <v>8</v>
      </c>
      <c r="B13" s="270"/>
      <c r="C13" s="270"/>
      <c r="D13" s="4"/>
      <c r="E13" s="4"/>
      <c r="F13" s="4"/>
      <c r="G13" s="4"/>
      <c r="H13" s="9"/>
      <c r="I13" s="9"/>
      <c r="J13" s="9"/>
      <c r="K13" s="9"/>
      <c r="L13" s="9"/>
      <c r="M13" s="9"/>
      <c r="N13" s="9"/>
      <c r="O13" s="9"/>
      <c r="P13" s="9"/>
      <c r="Q13" s="9"/>
      <c r="R13" s="9"/>
      <c r="S13" s="9"/>
      <c r="T13" s="9"/>
      <c r="U13" s="9"/>
    </row>
    <row r="14" spans="1:29" s="7" customFormat="1" ht="15.75" customHeight="1" x14ac:dyDescent="0.2">
      <c r="A14" s="280"/>
      <c r="B14" s="280"/>
      <c r="C14" s="280"/>
      <c r="D14" s="3"/>
      <c r="E14" s="3"/>
      <c r="F14" s="3"/>
      <c r="G14" s="3"/>
      <c r="H14" s="3"/>
      <c r="I14" s="3"/>
      <c r="J14" s="3"/>
      <c r="K14" s="3"/>
      <c r="L14" s="3"/>
      <c r="M14" s="3"/>
      <c r="N14" s="3"/>
      <c r="O14" s="3"/>
      <c r="P14" s="3"/>
      <c r="Q14" s="3"/>
      <c r="R14" s="3"/>
      <c r="S14" s="3"/>
      <c r="T14" s="3"/>
      <c r="U14" s="3"/>
    </row>
    <row r="15" spans="1:29" s="2" customFormat="1" ht="15.75" x14ac:dyDescent="0.2">
      <c r="A15" s="274" t="str">
        <f>'1. паспорт местоположение'!$A$15</f>
        <v xml:space="preserve">Замена транс-в в  ТП-5004  Т-1   1979 г.в. кол-ве  1шт ТМ-630 на ТМГ-630 </v>
      </c>
      <c r="B15" s="274"/>
      <c r="C15" s="274"/>
      <c r="D15" s="6"/>
      <c r="E15" s="6"/>
      <c r="F15" s="6"/>
      <c r="G15" s="6"/>
      <c r="H15" s="6"/>
      <c r="I15" s="6"/>
      <c r="J15" s="6"/>
      <c r="K15" s="6"/>
      <c r="L15" s="6"/>
      <c r="M15" s="6"/>
      <c r="N15" s="6"/>
      <c r="O15" s="6"/>
      <c r="P15" s="6"/>
      <c r="Q15" s="6"/>
      <c r="R15" s="6"/>
      <c r="S15" s="6"/>
      <c r="T15" s="6"/>
      <c r="U15" s="6"/>
    </row>
    <row r="16" spans="1:29" s="2" customFormat="1" ht="15" customHeight="1" x14ac:dyDescent="0.2">
      <c r="A16" s="270" t="s">
        <v>7</v>
      </c>
      <c r="B16" s="270"/>
      <c r="C16" s="270"/>
      <c r="D16" s="4"/>
      <c r="E16" s="4"/>
      <c r="F16" s="4"/>
      <c r="G16" s="4"/>
      <c r="H16" s="4"/>
      <c r="I16" s="4"/>
      <c r="J16" s="4"/>
      <c r="K16" s="4"/>
      <c r="L16" s="4"/>
      <c r="M16" s="4"/>
      <c r="N16" s="4"/>
      <c r="O16" s="4"/>
      <c r="P16" s="4"/>
      <c r="Q16" s="4"/>
      <c r="R16" s="4"/>
      <c r="S16" s="4"/>
      <c r="T16" s="4"/>
      <c r="U16" s="4"/>
    </row>
    <row r="17" spans="1:21" s="2" customFormat="1" ht="15" customHeight="1" x14ac:dyDescent="0.2">
      <c r="A17" s="280"/>
      <c r="B17" s="280"/>
      <c r="C17" s="280"/>
      <c r="D17" s="3"/>
      <c r="E17" s="3"/>
      <c r="F17" s="3"/>
      <c r="G17" s="3"/>
      <c r="H17" s="3"/>
      <c r="I17" s="3"/>
      <c r="J17" s="3"/>
      <c r="K17" s="3"/>
      <c r="L17" s="3"/>
      <c r="M17" s="3"/>
      <c r="N17" s="3"/>
      <c r="O17" s="3"/>
      <c r="P17" s="3"/>
      <c r="Q17" s="3"/>
      <c r="R17" s="3"/>
    </row>
    <row r="18" spans="1:21" s="2" customFormat="1" ht="27.75" customHeight="1" x14ac:dyDescent="0.2">
      <c r="A18" s="271" t="s">
        <v>446</v>
      </c>
      <c r="B18" s="271"/>
      <c r="C18" s="27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 xml:space="preserve">Замена транс-в в  ТП-5004  Т-1   1979 г.в. кол-ве  1шт ТМ-630 на ТМГ-630 </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6">
        <f>'1. паспорт местоположение'!C45</f>
        <v>0.53646000000000005</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269" t="str">
        <f>'1. паспорт местоположение'!$A$5</f>
        <v>Год раскрытия информации: 2021 год</v>
      </c>
      <c r="B4" s="269"/>
      <c r="C4" s="269"/>
      <c r="D4" s="269"/>
      <c r="E4" s="269"/>
      <c r="F4" s="269"/>
      <c r="G4" s="269"/>
      <c r="H4" s="269"/>
      <c r="I4" s="269"/>
      <c r="J4" s="269"/>
      <c r="K4" s="269"/>
      <c r="L4" s="269"/>
      <c r="M4" s="269"/>
      <c r="N4" s="269"/>
      <c r="O4" s="269"/>
      <c r="P4" s="269"/>
      <c r="Q4" s="269"/>
      <c r="R4" s="269"/>
      <c r="S4" s="269"/>
      <c r="T4" s="269"/>
      <c r="U4" s="269"/>
      <c r="V4" s="269"/>
      <c r="W4" s="269"/>
      <c r="X4" s="269"/>
      <c r="Y4" s="269"/>
      <c r="Z4" s="269"/>
    </row>
    <row r="6" spans="1:28" ht="18.75" x14ac:dyDescent="0.25">
      <c r="A6" s="273" t="s">
        <v>10</v>
      </c>
      <c r="B6" s="273"/>
      <c r="C6" s="273"/>
      <c r="D6" s="273"/>
      <c r="E6" s="273"/>
      <c r="F6" s="273"/>
      <c r="G6" s="273"/>
      <c r="H6" s="273"/>
      <c r="I6" s="273"/>
      <c r="J6" s="273"/>
      <c r="K6" s="273"/>
      <c r="L6" s="273"/>
      <c r="M6" s="273"/>
      <c r="N6" s="273"/>
      <c r="O6" s="273"/>
      <c r="P6" s="273"/>
      <c r="Q6" s="273"/>
      <c r="R6" s="273"/>
      <c r="S6" s="273"/>
      <c r="T6" s="273"/>
      <c r="U6" s="273"/>
      <c r="V6" s="273"/>
      <c r="W6" s="273"/>
      <c r="X6" s="273"/>
      <c r="Y6" s="273"/>
      <c r="Z6" s="273"/>
      <c r="AA6" s="9"/>
      <c r="AB6" s="9"/>
    </row>
    <row r="7" spans="1:28" ht="18.75" x14ac:dyDescent="0.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9"/>
      <c r="AB7" s="9"/>
    </row>
    <row r="8" spans="1:28" ht="15.75" x14ac:dyDescent="0.25">
      <c r="A8" s="274" t="s">
        <v>495</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6"/>
      <c r="AB8" s="6"/>
    </row>
    <row r="9" spans="1:28" ht="15.75" x14ac:dyDescent="0.25">
      <c r="A9" s="270" t="s">
        <v>9</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4"/>
      <c r="AB9" s="4"/>
    </row>
    <row r="10" spans="1:28" ht="18.75" x14ac:dyDescent="0.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9"/>
      <c r="AB10" s="9"/>
    </row>
    <row r="11" spans="1:28" ht="15.75" x14ac:dyDescent="0.25">
      <c r="A11" s="275" t="str">
        <f>'1. паспорт местоположение'!$A$12</f>
        <v>L_ 202201135</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6"/>
      <c r="AB11" s="6"/>
    </row>
    <row r="12" spans="1:28" ht="15.75" x14ac:dyDescent="0.25">
      <c r="A12" s="270" t="s">
        <v>8</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4"/>
      <c r="AB12" s="4"/>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8"/>
      <c r="AB13" s="8"/>
    </row>
    <row r="14" spans="1:28" ht="15.75" x14ac:dyDescent="0.25">
      <c r="A14" s="274" t="str">
        <f>'1. паспорт местоположение'!$A$15</f>
        <v xml:space="preserve">Замена транс-в в  ТП-5004  Т-1   1979 г.в. кол-ве  1шт ТМ-630 на ТМГ-630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6"/>
      <c r="AB14" s="6"/>
    </row>
    <row r="15" spans="1:28" ht="15.75" x14ac:dyDescent="0.25">
      <c r="A15" s="270" t="s">
        <v>7</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4"/>
      <c r="AB15" s="4"/>
    </row>
    <row r="16" spans="1:28"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14"/>
      <c r="AB16" s="14"/>
    </row>
    <row r="17" spans="1:2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14"/>
      <c r="AB17" s="14"/>
    </row>
    <row r="18" spans="1:28"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14"/>
      <c r="AB18" s="14"/>
    </row>
    <row r="19" spans="1:2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14"/>
      <c r="AB19" s="14"/>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4"/>
      <c r="AB20" s="14"/>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4"/>
      <c r="AB21" s="14"/>
    </row>
    <row r="22" spans="1:28" x14ac:dyDescent="0.25">
      <c r="A22" s="298" t="s">
        <v>477</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25"/>
      <c r="AB22" s="125"/>
    </row>
    <row r="23" spans="1:28" ht="32.25" customHeight="1" x14ac:dyDescent="0.25">
      <c r="A23" s="300" t="s">
        <v>334</v>
      </c>
      <c r="B23" s="301"/>
      <c r="C23" s="301"/>
      <c r="D23" s="301"/>
      <c r="E23" s="301"/>
      <c r="F23" s="301"/>
      <c r="G23" s="301"/>
      <c r="H23" s="301"/>
      <c r="I23" s="301"/>
      <c r="J23" s="301"/>
      <c r="K23" s="301"/>
      <c r="L23" s="302"/>
      <c r="M23" s="299" t="s">
        <v>335</v>
      </c>
      <c r="N23" s="299"/>
      <c r="O23" s="299"/>
      <c r="P23" s="299"/>
      <c r="Q23" s="299"/>
      <c r="R23" s="299"/>
      <c r="S23" s="299"/>
      <c r="T23" s="299"/>
      <c r="U23" s="299"/>
      <c r="V23" s="299"/>
      <c r="W23" s="299"/>
      <c r="X23" s="299"/>
      <c r="Y23" s="299"/>
      <c r="Z23" s="299"/>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269" t="str">
        <f>'1. паспорт местоположение'!$A$5</f>
        <v>Год раскрытия информации: 2021 год</v>
      </c>
      <c r="B5" s="269"/>
      <c r="C5" s="269"/>
      <c r="D5" s="269"/>
      <c r="E5" s="269"/>
      <c r="F5" s="269"/>
      <c r="G5" s="269"/>
      <c r="H5" s="269"/>
      <c r="I5" s="269"/>
      <c r="J5" s="269"/>
      <c r="K5" s="269"/>
      <c r="L5" s="269"/>
      <c r="M5" s="269"/>
      <c r="N5" s="269"/>
      <c r="O5" s="269"/>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273" t="s">
        <v>10</v>
      </c>
      <c r="B7" s="273"/>
      <c r="C7" s="273"/>
      <c r="D7" s="273"/>
      <c r="E7" s="273"/>
      <c r="F7" s="273"/>
      <c r="G7" s="273"/>
      <c r="H7" s="273"/>
      <c r="I7" s="273"/>
      <c r="J7" s="273"/>
      <c r="K7" s="273"/>
      <c r="L7" s="273"/>
      <c r="M7" s="273"/>
      <c r="N7" s="273"/>
      <c r="O7" s="273"/>
      <c r="P7" s="9"/>
      <c r="Q7" s="9"/>
      <c r="R7" s="9"/>
      <c r="S7" s="9"/>
      <c r="T7" s="9"/>
      <c r="U7" s="9"/>
      <c r="V7" s="9"/>
      <c r="W7" s="9"/>
      <c r="X7" s="9"/>
      <c r="Y7" s="9"/>
      <c r="Z7" s="9"/>
    </row>
    <row r="8" spans="1:28" s="7" customFormat="1" ht="18.75" x14ac:dyDescent="0.2">
      <c r="A8" s="273"/>
      <c r="B8" s="273"/>
      <c r="C8" s="273"/>
      <c r="D8" s="273"/>
      <c r="E8" s="273"/>
      <c r="F8" s="273"/>
      <c r="G8" s="273"/>
      <c r="H8" s="273"/>
      <c r="I8" s="273"/>
      <c r="J8" s="273"/>
      <c r="K8" s="273"/>
      <c r="L8" s="273"/>
      <c r="M8" s="273"/>
      <c r="N8" s="273"/>
      <c r="O8" s="273"/>
      <c r="P8" s="9"/>
      <c r="Q8" s="9"/>
      <c r="R8" s="9"/>
      <c r="S8" s="9"/>
      <c r="T8" s="9"/>
      <c r="U8" s="9"/>
      <c r="V8" s="9"/>
      <c r="W8" s="9"/>
      <c r="X8" s="9"/>
      <c r="Y8" s="9"/>
      <c r="Z8" s="9"/>
    </row>
    <row r="9" spans="1:28" s="7" customFormat="1" ht="18.75" x14ac:dyDescent="0.2">
      <c r="A9" s="274" t="str">
        <f>'1. паспорт местоположение'!A9:C9</f>
        <v xml:space="preserve">ГУП "Региональные электрические сети "РБ  </v>
      </c>
      <c r="B9" s="274"/>
      <c r="C9" s="274"/>
      <c r="D9" s="274"/>
      <c r="E9" s="274"/>
      <c r="F9" s="274"/>
      <c r="G9" s="274"/>
      <c r="H9" s="274"/>
      <c r="I9" s="274"/>
      <c r="J9" s="274"/>
      <c r="K9" s="274"/>
      <c r="L9" s="274"/>
      <c r="M9" s="274"/>
      <c r="N9" s="274"/>
      <c r="O9" s="274"/>
      <c r="P9" s="9"/>
      <c r="Q9" s="9"/>
      <c r="R9" s="9"/>
      <c r="S9" s="9"/>
      <c r="T9" s="9"/>
      <c r="U9" s="9"/>
      <c r="V9" s="9"/>
      <c r="W9" s="9"/>
      <c r="X9" s="9"/>
      <c r="Y9" s="9"/>
      <c r="Z9" s="9"/>
    </row>
    <row r="10" spans="1:28" s="7" customFormat="1" ht="18.75" x14ac:dyDescent="0.2">
      <c r="A10" s="270" t="s">
        <v>9</v>
      </c>
      <c r="B10" s="270"/>
      <c r="C10" s="270"/>
      <c r="D10" s="270"/>
      <c r="E10" s="270"/>
      <c r="F10" s="270"/>
      <c r="G10" s="270"/>
      <c r="H10" s="270"/>
      <c r="I10" s="270"/>
      <c r="J10" s="270"/>
      <c r="K10" s="270"/>
      <c r="L10" s="270"/>
      <c r="M10" s="270"/>
      <c r="N10" s="270"/>
      <c r="O10" s="270"/>
      <c r="P10" s="9"/>
      <c r="Q10" s="9"/>
      <c r="R10" s="9"/>
      <c r="S10" s="9"/>
      <c r="T10" s="9"/>
      <c r="U10" s="9"/>
      <c r="V10" s="9"/>
      <c r="W10" s="9"/>
      <c r="X10" s="9"/>
      <c r="Y10" s="9"/>
      <c r="Z10" s="9"/>
    </row>
    <row r="11" spans="1:28" s="7" customFormat="1" ht="18.75" x14ac:dyDescent="0.2">
      <c r="A11" s="273"/>
      <c r="B11" s="273"/>
      <c r="C11" s="273"/>
      <c r="D11" s="273"/>
      <c r="E11" s="273"/>
      <c r="F11" s="273"/>
      <c r="G11" s="273"/>
      <c r="H11" s="273"/>
      <c r="I11" s="273"/>
      <c r="J11" s="273"/>
      <c r="K11" s="273"/>
      <c r="L11" s="273"/>
      <c r="M11" s="273"/>
      <c r="N11" s="273"/>
      <c r="O11" s="273"/>
      <c r="P11" s="9"/>
      <c r="Q11" s="9"/>
      <c r="R11" s="9"/>
      <c r="S11" s="9"/>
      <c r="T11" s="9"/>
      <c r="U11" s="9"/>
      <c r="V11" s="9"/>
      <c r="W11" s="9"/>
      <c r="X11" s="9"/>
      <c r="Y11" s="9"/>
      <c r="Z11" s="9"/>
    </row>
    <row r="12" spans="1:28" s="7" customFormat="1" ht="18.75" x14ac:dyDescent="0.2">
      <c r="A12" s="275" t="str">
        <f>'1. паспорт местоположение'!$A$12</f>
        <v>L_ 202201135</v>
      </c>
      <c r="B12" s="275"/>
      <c r="C12" s="275"/>
      <c r="D12" s="275"/>
      <c r="E12" s="275"/>
      <c r="F12" s="275"/>
      <c r="G12" s="275"/>
      <c r="H12" s="275"/>
      <c r="I12" s="275"/>
      <c r="J12" s="275"/>
      <c r="K12" s="275"/>
      <c r="L12" s="275"/>
      <c r="M12" s="275"/>
      <c r="N12" s="275"/>
      <c r="O12" s="275"/>
      <c r="P12" s="9"/>
      <c r="Q12" s="9"/>
      <c r="R12" s="9"/>
      <c r="S12" s="9"/>
      <c r="T12" s="9"/>
      <c r="U12" s="9"/>
      <c r="V12" s="9"/>
      <c r="W12" s="9"/>
      <c r="X12" s="9"/>
      <c r="Y12" s="9"/>
      <c r="Z12" s="9"/>
    </row>
    <row r="13" spans="1:28" s="7" customFormat="1" ht="18.75" x14ac:dyDescent="0.2">
      <c r="A13" s="270" t="s">
        <v>8</v>
      </c>
      <c r="B13" s="270"/>
      <c r="C13" s="270"/>
      <c r="D13" s="270"/>
      <c r="E13" s="270"/>
      <c r="F13" s="270"/>
      <c r="G13" s="270"/>
      <c r="H13" s="270"/>
      <c r="I13" s="270"/>
      <c r="J13" s="270"/>
      <c r="K13" s="270"/>
      <c r="L13" s="270"/>
      <c r="M13" s="270"/>
      <c r="N13" s="270"/>
      <c r="O13" s="270"/>
      <c r="P13" s="9"/>
      <c r="Q13" s="9"/>
      <c r="R13" s="9"/>
      <c r="S13" s="9"/>
      <c r="T13" s="9"/>
      <c r="U13" s="9"/>
      <c r="V13" s="9"/>
      <c r="W13" s="9"/>
      <c r="X13" s="9"/>
      <c r="Y13" s="9"/>
      <c r="Z13" s="9"/>
    </row>
    <row r="14" spans="1:28" s="7" customFormat="1" ht="15.75" customHeight="1" x14ac:dyDescent="0.2">
      <c r="A14" s="280"/>
      <c r="B14" s="280"/>
      <c r="C14" s="280"/>
      <c r="D14" s="280"/>
      <c r="E14" s="280"/>
      <c r="F14" s="280"/>
      <c r="G14" s="280"/>
      <c r="H14" s="280"/>
      <c r="I14" s="280"/>
      <c r="J14" s="280"/>
      <c r="K14" s="280"/>
      <c r="L14" s="280"/>
      <c r="M14" s="280"/>
      <c r="N14" s="280"/>
      <c r="O14" s="280"/>
      <c r="P14" s="3"/>
      <c r="Q14" s="3"/>
      <c r="R14" s="3"/>
      <c r="S14" s="3"/>
      <c r="T14" s="3"/>
      <c r="U14" s="3"/>
      <c r="V14" s="3"/>
      <c r="W14" s="3"/>
      <c r="X14" s="3"/>
      <c r="Y14" s="3"/>
      <c r="Z14" s="3"/>
    </row>
    <row r="15" spans="1:28" s="2" customFormat="1" ht="15.75" x14ac:dyDescent="0.2">
      <c r="A15" s="274" t="str">
        <f>'1. паспорт местоположение'!$A$15</f>
        <v xml:space="preserve">Замена транс-в в  ТП-5004  Т-1   1979 г.в. кол-ве  1шт ТМ-630 на ТМГ-630 </v>
      </c>
      <c r="B15" s="274"/>
      <c r="C15" s="274"/>
      <c r="D15" s="274"/>
      <c r="E15" s="274"/>
      <c r="F15" s="274"/>
      <c r="G15" s="274"/>
      <c r="H15" s="274"/>
      <c r="I15" s="274"/>
      <c r="J15" s="274"/>
      <c r="K15" s="274"/>
      <c r="L15" s="274"/>
      <c r="M15" s="274"/>
      <c r="N15" s="274"/>
      <c r="O15" s="274"/>
      <c r="P15" s="6"/>
      <c r="Q15" s="6"/>
      <c r="R15" s="6"/>
      <c r="S15" s="6"/>
      <c r="T15" s="6"/>
      <c r="U15" s="6"/>
      <c r="V15" s="6"/>
      <c r="W15" s="6"/>
      <c r="X15" s="6"/>
      <c r="Y15" s="6"/>
      <c r="Z15" s="6"/>
    </row>
    <row r="16" spans="1:28" s="2" customFormat="1" ht="15" customHeight="1" x14ac:dyDescent="0.2">
      <c r="A16" s="270" t="s">
        <v>7</v>
      </c>
      <c r="B16" s="270"/>
      <c r="C16" s="270"/>
      <c r="D16" s="270"/>
      <c r="E16" s="270"/>
      <c r="F16" s="270"/>
      <c r="G16" s="270"/>
      <c r="H16" s="270"/>
      <c r="I16" s="270"/>
      <c r="J16" s="270"/>
      <c r="K16" s="270"/>
      <c r="L16" s="270"/>
      <c r="M16" s="270"/>
      <c r="N16" s="270"/>
      <c r="O16" s="270"/>
      <c r="P16" s="4"/>
      <c r="Q16" s="4"/>
      <c r="R16" s="4"/>
      <c r="S16" s="4"/>
      <c r="T16" s="4"/>
      <c r="U16" s="4"/>
      <c r="V16" s="4"/>
      <c r="W16" s="4"/>
      <c r="X16" s="4"/>
      <c r="Y16" s="4"/>
      <c r="Z16" s="4"/>
    </row>
    <row r="17" spans="1:26" s="2" customFormat="1" ht="15" customHeight="1" x14ac:dyDescent="0.2">
      <c r="A17" s="280"/>
      <c r="B17" s="280"/>
      <c r="C17" s="280"/>
      <c r="D17" s="280"/>
      <c r="E17" s="280"/>
      <c r="F17" s="280"/>
      <c r="G17" s="280"/>
      <c r="H17" s="280"/>
      <c r="I17" s="280"/>
      <c r="J17" s="280"/>
      <c r="K17" s="280"/>
      <c r="L17" s="280"/>
      <c r="M17" s="280"/>
      <c r="N17" s="280"/>
      <c r="O17" s="280"/>
      <c r="P17" s="3"/>
      <c r="Q17" s="3"/>
      <c r="R17" s="3"/>
      <c r="S17" s="3"/>
      <c r="T17" s="3"/>
      <c r="U17" s="3"/>
      <c r="V17" s="3"/>
      <c r="W17" s="3"/>
    </row>
    <row r="18" spans="1:26" s="2" customFormat="1" ht="91.5" customHeight="1" x14ac:dyDescent="0.2">
      <c r="A18" s="306" t="s">
        <v>455</v>
      </c>
      <c r="B18" s="306"/>
      <c r="C18" s="306"/>
      <c r="D18" s="306"/>
      <c r="E18" s="306"/>
      <c r="F18" s="306"/>
      <c r="G18" s="306"/>
      <c r="H18" s="306"/>
      <c r="I18" s="306"/>
      <c r="J18" s="306"/>
      <c r="K18" s="306"/>
      <c r="L18" s="306"/>
      <c r="M18" s="306"/>
      <c r="N18" s="306"/>
      <c r="O18" s="306"/>
      <c r="P18" s="5"/>
      <c r="Q18" s="5"/>
      <c r="R18" s="5"/>
      <c r="S18" s="5"/>
      <c r="T18" s="5"/>
      <c r="U18" s="5"/>
      <c r="V18" s="5"/>
      <c r="W18" s="5"/>
      <c r="X18" s="5"/>
      <c r="Y18" s="5"/>
      <c r="Z18" s="5"/>
    </row>
    <row r="19" spans="1:26" s="2" customFormat="1" ht="78" customHeight="1" x14ac:dyDescent="0.2">
      <c r="A19" s="276" t="s">
        <v>6</v>
      </c>
      <c r="B19" s="276" t="s">
        <v>88</v>
      </c>
      <c r="C19" s="276" t="s">
        <v>87</v>
      </c>
      <c r="D19" s="276" t="s">
        <v>76</v>
      </c>
      <c r="E19" s="303" t="s">
        <v>86</v>
      </c>
      <c r="F19" s="304"/>
      <c r="G19" s="304"/>
      <c r="H19" s="304"/>
      <c r="I19" s="305"/>
      <c r="J19" s="276" t="s">
        <v>85</v>
      </c>
      <c r="K19" s="276"/>
      <c r="L19" s="276"/>
      <c r="M19" s="276"/>
      <c r="N19" s="276"/>
      <c r="O19" s="276"/>
      <c r="P19" s="3"/>
      <c r="Q19" s="3"/>
      <c r="R19" s="3"/>
      <c r="S19" s="3"/>
      <c r="T19" s="3"/>
      <c r="U19" s="3"/>
      <c r="V19" s="3"/>
      <c r="W19" s="3"/>
    </row>
    <row r="20" spans="1:26" s="2" customFormat="1" ht="51" customHeight="1" x14ac:dyDescent="0.2">
      <c r="A20" s="276"/>
      <c r="B20" s="276"/>
      <c r="C20" s="276"/>
      <c r="D20" s="276"/>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508</v>
      </c>
      <c r="C22" s="138" t="s">
        <v>489</v>
      </c>
      <c r="D22" s="138" t="s">
        <v>489</v>
      </c>
      <c r="E22" s="138" t="s">
        <v>489</v>
      </c>
      <c r="F22" s="138" t="s">
        <v>489</v>
      </c>
      <c r="G22" s="138" t="s">
        <v>489</v>
      </c>
      <c r="H22" s="138" t="s">
        <v>489</v>
      </c>
      <c r="I22" s="138" t="s">
        <v>489</v>
      </c>
      <c r="J22" s="138" t="s">
        <v>489</v>
      </c>
      <c r="K22" s="138" t="s">
        <v>489</v>
      </c>
      <c r="L22" s="138" t="s">
        <v>489</v>
      </c>
      <c r="M22" s="138" t="s">
        <v>489</v>
      </c>
      <c r="N22" s="138" t="s">
        <v>489</v>
      </c>
      <c r="O22" s="138" t="s">
        <v>489</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19" workbookViewId="0">
      <selection activeCell="F34" sqref="F34"/>
    </sheetView>
  </sheetViews>
  <sheetFormatPr defaultRowHeight="15" x14ac:dyDescent="0.25"/>
  <cols>
    <col min="1" max="1" width="55" customWidth="1"/>
    <col min="2" max="2" width="18.5703125" customWidth="1"/>
  </cols>
  <sheetData>
    <row r="1" spans="1:5" ht="15.75" x14ac:dyDescent="0.25">
      <c r="C1" s="148"/>
      <c r="D1" s="148"/>
      <c r="E1" s="149" t="s">
        <v>69</v>
      </c>
    </row>
    <row r="2" spans="1:5" ht="15.75" x14ac:dyDescent="0.25">
      <c r="C2" s="148"/>
      <c r="D2" s="148"/>
      <c r="E2" s="33" t="s">
        <v>11</v>
      </c>
    </row>
    <row r="3" spans="1:5" ht="15.75" x14ac:dyDescent="0.25">
      <c r="C3" s="148"/>
      <c r="D3" s="148"/>
      <c r="E3" s="33" t="s">
        <v>309</v>
      </c>
    </row>
    <row r="5" spans="1:5" x14ac:dyDescent="0.25">
      <c r="A5" s="385" t="s">
        <v>509</v>
      </c>
      <c r="B5" s="385"/>
      <c r="C5" s="385"/>
      <c r="D5" s="385"/>
      <c r="E5" s="385"/>
    </row>
    <row r="7" spans="1:5" x14ac:dyDescent="0.25">
      <c r="A7" s="385" t="s">
        <v>10</v>
      </c>
      <c r="B7" s="385"/>
      <c r="C7" s="385"/>
      <c r="D7" s="385"/>
      <c r="E7" s="385"/>
    </row>
    <row r="9" spans="1:5" x14ac:dyDescent="0.25">
      <c r="A9" s="385" t="s">
        <v>520</v>
      </c>
      <c r="B9" s="385"/>
      <c r="C9" s="385"/>
      <c r="D9" s="385"/>
      <c r="E9" s="385"/>
    </row>
    <row r="10" spans="1:5" x14ac:dyDescent="0.25">
      <c r="A10" s="386" t="s">
        <v>690</v>
      </c>
      <c r="B10" s="386"/>
      <c r="C10" s="386"/>
      <c r="D10" s="386"/>
      <c r="E10" s="386"/>
    </row>
    <row r="11" spans="1:5" x14ac:dyDescent="0.25">
      <c r="A11" s="387"/>
      <c r="B11" s="387"/>
      <c r="C11" s="387"/>
      <c r="D11" s="387"/>
      <c r="E11" s="387"/>
    </row>
    <row r="12" spans="1:5" x14ac:dyDescent="0.25">
      <c r="A12" s="385" t="s">
        <v>529</v>
      </c>
      <c r="B12" s="385"/>
      <c r="C12" s="385"/>
      <c r="D12" s="385"/>
      <c r="E12" s="385"/>
    </row>
    <row r="13" spans="1:5" x14ac:dyDescent="0.25">
      <c r="A13" s="386" t="s">
        <v>691</v>
      </c>
      <c r="B13" s="386"/>
      <c r="C13" s="386"/>
      <c r="D13" s="386"/>
      <c r="E13" s="386"/>
    </row>
    <row r="14" spans="1:5" x14ac:dyDescent="0.25">
      <c r="A14" s="387"/>
      <c r="B14" s="387"/>
      <c r="C14" s="387"/>
      <c r="D14" s="387"/>
      <c r="E14" s="387"/>
    </row>
    <row r="15" spans="1:5" x14ac:dyDescent="0.25">
      <c r="A15" s="385" t="s">
        <v>530</v>
      </c>
      <c r="B15" s="385"/>
      <c r="C15" s="385"/>
      <c r="D15" s="385"/>
      <c r="E15" s="385"/>
    </row>
    <row r="16" spans="1:5" x14ac:dyDescent="0.25">
      <c r="A16" s="388" t="s">
        <v>692</v>
      </c>
      <c r="B16" s="388"/>
      <c r="C16" s="388"/>
      <c r="D16" s="388"/>
      <c r="E16" s="388"/>
    </row>
    <row r="17" spans="1:12" x14ac:dyDescent="0.25">
      <c r="A17" s="389"/>
      <c r="B17" s="389"/>
      <c r="C17" s="389"/>
      <c r="D17" s="389"/>
      <c r="E17" s="389"/>
    </row>
    <row r="18" spans="1:12" x14ac:dyDescent="0.25">
      <c r="A18" s="389"/>
      <c r="B18" s="389"/>
      <c r="C18" s="389"/>
      <c r="D18" s="389"/>
      <c r="E18" s="389"/>
    </row>
    <row r="19" spans="1:12" x14ac:dyDescent="0.25">
      <c r="A19" s="390" t="s">
        <v>308</v>
      </c>
      <c r="B19" s="391" t="s">
        <v>1</v>
      </c>
      <c r="C19" s="392"/>
      <c r="D19" s="393"/>
      <c r="E19" s="393"/>
      <c r="F19" s="393"/>
      <c r="G19" s="393"/>
      <c r="H19" s="394"/>
      <c r="I19" s="395"/>
      <c r="J19" s="395"/>
      <c r="K19" s="395"/>
      <c r="L19" s="395"/>
    </row>
    <row r="20" spans="1:12" ht="21" customHeight="1" x14ac:dyDescent="0.25">
      <c r="A20" s="396" t="s">
        <v>693</v>
      </c>
      <c r="B20" s="397">
        <v>0.53600000000000003</v>
      </c>
      <c r="C20" s="398"/>
      <c r="D20" s="398"/>
      <c r="E20" s="398"/>
      <c r="F20" s="398"/>
      <c r="G20" s="398"/>
      <c r="H20" s="398"/>
      <c r="I20" s="398"/>
      <c r="J20" s="398"/>
      <c r="K20" s="398"/>
      <c r="L20" s="398"/>
    </row>
    <row r="21" spans="1:12" ht="21.75" customHeight="1" x14ac:dyDescent="0.25">
      <c r="A21" s="396" t="s">
        <v>694</v>
      </c>
      <c r="B21" s="397">
        <v>9.3200000000000002E-3</v>
      </c>
      <c r="C21" s="398"/>
      <c r="D21" s="398"/>
      <c r="E21" s="398"/>
      <c r="F21" s="398"/>
      <c r="G21" s="398"/>
      <c r="H21" s="398"/>
      <c r="I21" s="398"/>
      <c r="J21" s="398"/>
      <c r="K21" s="398"/>
      <c r="L21" s="398"/>
    </row>
    <row r="22" spans="1:12" ht="19.5" customHeight="1" x14ac:dyDescent="0.25">
      <c r="A22" s="396" t="s">
        <v>695</v>
      </c>
      <c r="B22" s="397">
        <v>0.04</v>
      </c>
      <c r="C22" s="398"/>
      <c r="D22" s="398"/>
      <c r="E22" s="398"/>
      <c r="F22" s="398"/>
      <c r="G22" s="398"/>
      <c r="H22" s="398"/>
      <c r="I22" s="398"/>
      <c r="J22" s="398"/>
      <c r="K22" s="398"/>
      <c r="L22" s="398"/>
    </row>
    <row r="23" spans="1:12" ht="21" customHeight="1" x14ac:dyDescent="0.25">
      <c r="A23" s="396" t="s">
        <v>307</v>
      </c>
      <c r="B23" s="399">
        <v>5</v>
      </c>
      <c r="C23" s="398"/>
      <c r="D23" s="398"/>
      <c r="E23" s="398"/>
      <c r="F23" s="398"/>
      <c r="G23" s="398"/>
      <c r="H23" s="398"/>
      <c r="I23" s="398"/>
      <c r="J23" s="398"/>
      <c r="K23" s="398"/>
      <c r="L23" s="398"/>
    </row>
    <row r="24" spans="1:12" ht="22.5" customHeight="1" x14ac:dyDescent="0.25">
      <c r="A24" s="396" t="s">
        <v>696</v>
      </c>
      <c r="B24" s="397"/>
      <c r="C24" s="398"/>
      <c r="D24" s="398"/>
      <c r="E24" s="398"/>
      <c r="F24" s="398"/>
      <c r="G24" s="398"/>
      <c r="H24" s="398"/>
      <c r="I24" s="398"/>
      <c r="J24" s="398"/>
      <c r="K24" s="398"/>
      <c r="L24" s="398"/>
    </row>
    <row r="25" spans="1:12" ht="21" customHeight="1" x14ac:dyDescent="0.25">
      <c r="A25" s="396" t="s">
        <v>306</v>
      </c>
      <c r="B25" s="400">
        <v>1</v>
      </c>
      <c r="C25" s="398"/>
      <c r="D25" s="398"/>
      <c r="E25" s="398"/>
      <c r="F25" s="398"/>
      <c r="G25" s="398"/>
      <c r="H25" s="398"/>
      <c r="I25" s="398"/>
      <c r="J25" s="398"/>
      <c r="K25" s="398"/>
      <c r="L25" s="398"/>
    </row>
    <row r="26" spans="1:12" ht="22.5" customHeight="1" x14ac:dyDescent="0.25">
      <c r="A26" s="396" t="s">
        <v>305</v>
      </c>
      <c r="B26" s="401">
        <v>0.03</v>
      </c>
      <c r="C26" s="398"/>
      <c r="D26" s="398"/>
      <c r="E26" s="398"/>
      <c r="F26" s="398"/>
      <c r="G26" s="398"/>
      <c r="H26" s="398"/>
      <c r="I26" s="398"/>
      <c r="J26" s="398"/>
      <c r="K26" s="398"/>
      <c r="L26" s="398"/>
    </row>
    <row r="27" spans="1:12" x14ac:dyDescent="0.25">
      <c r="A27" s="402"/>
      <c r="B27" s="403"/>
      <c r="C27" s="404"/>
      <c r="D27" s="404"/>
      <c r="E27" s="404"/>
      <c r="F27" s="404"/>
      <c r="G27" s="404"/>
      <c r="H27" s="404"/>
      <c r="I27" s="404"/>
      <c r="J27" s="404"/>
      <c r="K27" s="404"/>
      <c r="L27" s="404"/>
    </row>
    <row r="28" spans="1:12" x14ac:dyDescent="0.25">
      <c r="A28" s="405" t="s">
        <v>697</v>
      </c>
      <c r="B28" s="406"/>
      <c r="C28" s="406">
        <v>2022</v>
      </c>
      <c r="D28" s="406">
        <v>2023</v>
      </c>
      <c r="E28" s="406">
        <v>2024</v>
      </c>
      <c r="F28" s="406">
        <v>2025</v>
      </c>
      <c r="G28" s="406">
        <v>2026</v>
      </c>
      <c r="H28" s="406">
        <v>2027</v>
      </c>
      <c r="I28" s="406">
        <v>2028</v>
      </c>
      <c r="J28" s="406">
        <v>2029</v>
      </c>
      <c r="K28" s="406">
        <v>2030</v>
      </c>
      <c r="L28" s="406">
        <v>2031</v>
      </c>
    </row>
    <row r="29" spans="1:12" x14ac:dyDescent="0.25">
      <c r="A29" s="396" t="s">
        <v>304</v>
      </c>
      <c r="B29" s="407"/>
      <c r="C29" s="397">
        <v>1</v>
      </c>
      <c r="D29" s="397">
        <v>1.0349999999999999</v>
      </c>
      <c r="E29" s="397">
        <v>1.034</v>
      </c>
      <c r="F29" s="397">
        <v>1.04</v>
      </c>
      <c r="G29" s="397">
        <v>1.04</v>
      </c>
      <c r="H29" s="397">
        <v>1.04</v>
      </c>
      <c r="I29" s="397">
        <v>1.04</v>
      </c>
      <c r="J29" s="397">
        <v>1.04</v>
      </c>
      <c r="K29" s="397">
        <v>1.04</v>
      </c>
      <c r="L29" s="397">
        <v>1.04</v>
      </c>
    </row>
    <row r="30" spans="1:12" ht="24.75" customHeight="1" x14ac:dyDescent="0.25">
      <c r="A30" s="396" t="s">
        <v>303</v>
      </c>
      <c r="B30" s="407"/>
      <c r="C30" s="397">
        <f>C29</f>
        <v>1</v>
      </c>
      <c r="D30" s="397">
        <f>D29</f>
        <v>1.0349999999999999</v>
      </c>
      <c r="E30" s="397">
        <f>D30*E29</f>
        <v>1.07019</v>
      </c>
      <c r="F30" s="397">
        <f>E30*F29</f>
        <v>1.1129975999999999</v>
      </c>
      <c r="G30" s="397">
        <f t="shared" ref="G30:K30" si="0">F30*G29</f>
        <v>1.1575175039999999</v>
      </c>
      <c r="H30" s="397">
        <f t="shared" si="0"/>
        <v>1.2038182041599998</v>
      </c>
      <c r="I30" s="397">
        <f t="shared" si="0"/>
        <v>1.2519709323263999</v>
      </c>
      <c r="J30" s="397">
        <f t="shared" si="0"/>
        <v>1.302049769619456</v>
      </c>
      <c r="K30" s="397">
        <f t="shared" si="0"/>
        <v>1.3541317604042342</v>
      </c>
      <c r="L30" s="397">
        <f>K30*L29</f>
        <v>1.4082970308204037</v>
      </c>
    </row>
    <row r="31" spans="1:12" x14ac:dyDescent="0.25">
      <c r="A31" s="402"/>
      <c r="B31" s="408"/>
      <c r="C31" s="404"/>
      <c r="D31" s="409"/>
      <c r="E31" s="409"/>
      <c r="F31" s="410"/>
      <c r="G31" s="395"/>
      <c r="H31" s="395"/>
      <c r="I31" s="395"/>
      <c r="J31" s="395"/>
      <c r="K31" s="395"/>
      <c r="L31" s="395"/>
    </row>
    <row r="32" spans="1:12" x14ac:dyDescent="0.25">
      <c r="A32" s="411" t="s">
        <v>698</v>
      </c>
      <c r="B32" s="412" t="s">
        <v>699</v>
      </c>
      <c r="C32" s="412">
        <f t="shared" ref="C32:L32" si="1">C28</f>
        <v>2022</v>
      </c>
      <c r="D32" s="412">
        <f t="shared" si="1"/>
        <v>2023</v>
      </c>
      <c r="E32" s="406">
        <f t="shared" si="1"/>
        <v>2024</v>
      </c>
      <c r="F32" s="406">
        <f t="shared" si="1"/>
        <v>2025</v>
      </c>
      <c r="G32" s="406">
        <f t="shared" si="1"/>
        <v>2026</v>
      </c>
      <c r="H32" s="406">
        <f t="shared" si="1"/>
        <v>2027</v>
      </c>
      <c r="I32" s="406">
        <f t="shared" si="1"/>
        <v>2028</v>
      </c>
      <c r="J32" s="406">
        <f t="shared" si="1"/>
        <v>2029</v>
      </c>
      <c r="K32" s="406">
        <f t="shared" si="1"/>
        <v>2030</v>
      </c>
      <c r="L32" s="406">
        <f t="shared" si="1"/>
        <v>2031</v>
      </c>
    </row>
    <row r="33" spans="1:12" x14ac:dyDescent="0.25">
      <c r="A33" s="413" t="s">
        <v>700</v>
      </c>
      <c r="B33" s="414" t="s">
        <v>701</v>
      </c>
      <c r="C33" s="415">
        <f>B20*0.14</f>
        <v>7.5040000000000009E-2</v>
      </c>
      <c r="D33" s="416">
        <f>0.075*D30</f>
        <v>7.7624999999999986E-2</v>
      </c>
      <c r="E33" s="416">
        <f>0.075*E30</f>
        <v>8.0264249999999995E-2</v>
      </c>
      <c r="F33" s="416">
        <f t="shared" ref="E33:L33" si="2">0.075*F30</f>
        <v>8.3474819999999991E-2</v>
      </c>
      <c r="G33" s="416">
        <f t="shared" si="2"/>
        <v>8.6813812799999987E-2</v>
      </c>
      <c r="H33" s="416">
        <f t="shared" si="2"/>
        <v>9.0286365311999989E-2</v>
      </c>
      <c r="I33" s="416">
        <f t="shared" si="2"/>
        <v>9.3897819924479986E-2</v>
      </c>
      <c r="J33" s="416">
        <f t="shared" si="2"/>
        <v>9.7653732721459191E-2</v>
      </c>
      <c r="K33" s="416">
        <f t="shared" si="2"/>
        <v>0.10155988203031756</v>
      </c>
      <c r="L33" s="416">
        <f t="shared" si="2"/>
        <v>0.10562227731153027</v>
      </c>
    </row>
    <row r="34" spans="1:12" ht="18.75" customHeight="1" x14ac:dyDescent="0.25">
      <c r="A34" s="417" t="s">
        <v>702</v>
      </c>
      <c r="B34" s="414" t="s">
        <v>701</v>
      </c>
      <c r="C34" s="418">
        <f>SUM(C35:C37)</f>
        <v>9.3200000000000002E-3</v>
      </c>
      <c r="D34" s="418">
        <f t="shared" ref="D34:L34" si="3">SUM(D35:D37)</f>
        <v>9.6461999999999989E-3</v>
      </c>
      <c r="E34" s="418">
        <f t="shared" si="3"/>
        <v>9.9741707999999995E-3</v>
      </c>
      <c r="F34" s="418">
        <f t="shared" si="3"/>
        <v>1.0373137632E-2</v>
      </c>
      <c r="G34" s="418">
        <f t="shared" si="3"/>
        <v>5.7088763297279993E-2</v>
      </c>
      <c r="H34" s="418">
        <f t="shared" si="3"/>
        <v>1.1219585662771198E-2</v>
      </c>
      <c r="I34" s="418">
        <f t="shared" si="3"/>
        <v>1.1668369089282047E-2</v>
      </c>
      <c r="J34" s="418">
        <f t="shared" si="3"/>
        <v>1.2135103852853329E-2</v>
      </c>
      <c r="K34" s="418">
        <f t="shared" si="3"/>
        <v>1.2620508006967464E-2</v>
      </c>
      <c r="L34" s="418">
        <f t="shared" si="3"/>
        <v>6.9457209560062308E-2</v>
      </c>
    </row>
    <row r="35" spans="1:12" ht="21.75" customHeight="1" x14ac:dyDescent="0.25">
      <c r="A35" s="396" t="s">
        <v>703</v>
      </c>
      <c r="B35" s="414" t="s">
        <v>701</v>
      </c>
      <c r="C35" s="397">
        <f>B21</f>
        <v>9.3200000000000002E-3</v>
      </c>
      <c r="D35" s="397">
        <f>C35*D30</f>
        <v>9.6461999999999989E-3</v>
      </c>
      <c r="E35" s="397">
        <f>0.00932*E30</f>
        <v>9.9741707999999995E-3</v>
      </c>
      <c r="F35" s="397">
        <f t="shared" ref="F35:L35" si="4">0.00932*F30</f>
        <v>1.0373137632E-2</v>
      </c>
      <c r="G35" s="397">
        <f t="shared" si="4"/>
        <v>1.0788063137279999E-2</v>
      </c>
      <c r="H35" s="397">
        <f t="shared" si="4"/>
        <v>1.1219585662771198E-2</v>
      </c>
      <c r="I35" s="397">
        <f t="shared" si="4"/>
        <v>1.1668369089282047E-2</v>
      </c>
      <c r="J35" s="397">
        <f t="shared" si="4"/>
        <v>1.2135103852853329E-2</v>
      </c>
      <c r="K35" s="397">
        <f t="shared" si="4"/>
        <v>1.2620508006967464E-2</v>
      </c>
      <c r="L35" s="397">
        <f t="shared" si="4"/>
        <v>1.3125328327246163E-2</v>
      </c>
    </row>
    <row r="36" spans="1:12" ht="19.5" customHeight="1" x14ac:dyDescent="0.25">
      <c r="A36" s="396" t="s">
        <v>704</v>
      </c>
      <c r="B36" s="414" t="s">
        <v>701</v>
      </c>
      <c r="C36" s="397"/>
      <c r="D36" s="397"/>
      <c r="E36" s="397"/>
      <c r="F36" s="397"/>
      <c r="G36" s="397">
        <f>'[3]5. анализ эконом эфф'!$AK$29*G30</f>
        <v>4.6300700159999993E-2</v>
      </c>
      <c r="H36" s="397"/>
      <c r="I36" s="397"/>
      <c r="J36" s="397"/>
      <c r="K36" s="397"/>
      <c r="L36" s="397">
        <f>B22*L30</f>
        <v>5.6331881232816149E-2</v>
      </c>
    </row>
    <row r="37" spans="1:12" x14ac:dyDescent="0.25">
      <c r="A37" s="396" t="s">
        <v>705</v>
      </c>
      <c r="B37" s="414" t="s">
        <v>701</v>
      </c>
      <c r="C37" s="397">
        <f>B24</f>
        <v>0</v>
      </c>
      <c r="D37" s="397">
        <f>C37*D30</f>
        <v>0</v>
      </c>
      <c r="E37" s="397">
        <f t="shared" ref="E37:L37" si="5">D37*E30</f>
        <v>0</v>
      </c>
      <c r="F37" s="397">
        <f t="shared" si="5"/>
        <v>0</v>
      </c>
      <c r="G37" s="397">
        <f t="shared" si="5"/>
        <v>0</v>
      </c>
      <c r="H37" s="397">
        <f t="shared" si="5"/>
        <v>0</v>
      </c>
      <c r="I37" s="397">
        <f t="shared" si="5"/>
        <v>0</v>
      </c>
      <c r="J37" s="397">
        <f t="shared" si="5"/>
        <v>0</v>
      </c>
      <c r="K37" s="397">
        <f t="shared" si="5"/>
        <v>0</v>
      </c>
      <c r="L37" s="397">
        <f t="shared" si="5"/>
        <v>0</v>
      </c>
    </row>
    <row r="38" spans="1:12" ht="24.75" customHeight="1" x14ac:dyDescent="0.25">
      <c r="A38" s="419" t="s">
        <v>302</v>
      </c>
      <c r="B38" s="414" t="s">
        <v>701</v>
      </c>
      <c r="C38" s="420">
        <f>C33-C34</f>
        <v>6.5720000000000015E-2</v>
      </c>
      <c r="D38" s="418">
        <f t="shared" ref="D38:L38" si="6">D33-D34</f>
        <v>6.7978799999999992E-2</v>
      </c>
      <c r="E38" s="418">
        <f t="shared" si="6"/>
        <v>7.0290079199999994E-2</v>
      </c>
      <c r="F38" s="418">
        <f t="shared" si="6"/>
        <v>7.3101682367999993E-2</v>
      </c>
      <c r="G38" s="418">
        <f t="shared" si="6"/>
        <v>2.9725049502719994E-2</v>
      </c>
      <c r="H38" s="418">
        <f t="shared" si="6"/>
        <v>7.9066779649228786E-2</v>
      </c>
      <c r="I38" s="418">
        <f t="shared" si="6"/>
        <v>8.2229450835197934E-2</v>
      </c>
      <c r="J38" s="418">
        <f t="shared" si="6"/>
        <v>8.5518628868605867E-2</v>
      </c>
      <c r="K38" s="418">
        <f t="shared" si="6"/>
        <v>8.8939374023350087E-2</v>
      </c>
      <c r="L38" s="418">
        <f t="shared" si="6"/>
        <v>3.6165067751467966E-2</v>
      </c>
    </row>
    <row r="39" spans="1:12" x14ac:dyDescent="0.25">
      <c r="A39" s="421"/>
      <c r="B39" s="422"/>
      <c r="C39" s="423"/>
      <c r="D39" s="424"/>
      <c r="E39" s="424"/>
      <c r="F39" s="425"/>
      <c r="G39" s="395"/>
      <c r="H39" s="395"/>
      <c r="I39" s="395"/>
      <c r="J39" s="395"/>
      <c r="K39" s="395"/>
      <c r="L39" s="395"/>
    </row>
    <row r="40" spans="1:12" x14ac:dyDescent="0.25">
      <c r="A40" s="426" t="s">
        <v>706</v>
      </c>
      <c r="B40" s="427" t="s">
        <v>699</v>
      </c>
      <c r="C40" s="428" t="s">
        <v>707</v>
      </c>
      <c r="D40" s="428"/>
      <c r="E40" s="428"/>
      <c r="F40" s="428"/>
      <c r="G40" s="428"/>
      <c r="H40" s="428"/>
      <c r="I40" s="428"/>
      <c r="J40" s="428"/>
      <c r="K40" s="428"/>
      <c r="L40" s="428"/>
    </row>
    <row r="41" spans="1:12" x14ac:dyDescent="0.25">
      <c r="A41" s="429"/>
      <c r="B41" s="430"/>
      <c r="C41" s="406">
        <v>1</v>
      </c>
      <c r="D41" s="406">
        <v>2</v>
      </c>
      <c r="E41" s="406">
        <v>3</v>
      </c>
      <c r="F41" s="406">
        <v>4</v>
      </c>
      <c r="G41" s="406">
        <v>5</v>
      </c>
      <c r="H41" s="406">
        <v>6</v>
      </c>
      <c r="I41" s="406">
        <v>7</v>
      </c>
      <c r="J41" s="406">
        <v>8</v>
      </c>
      <c r="K41" s="406">
        <v>9</v>
      </c>
      <c r="L41" s="406">
        <v>10</v>
      </c>
    </row>
    <row r="42" spans="1:12" ht="26.25" customHeight="1" x14ac:dyDescent="0.25">
      <c r="A42" s="417" t="s">
        <v>302</v>
      </c>
      <c r="B42" s="431" t="s">
        <v>701</v>
      </c>
      <c r="C42" s="397">
        <f>C38</f>
        <v>6.5720000000000015E-2</v>
      </c>
      <c r="D42" s="397">
        <f t="shared" ref="D42:L42" si="7">D38</f>
        <v>6.7978799999999992E-2</v>
      </c>
      <c r="E42" s="397">
        <f t="shared" si="7"/>
        <v>7.0290079199999994E-2</v>
      </c>
      <c r="F42" s="397">
        <f t="shared" si="7"/>
        <v>7.3101682367999993E-2</v>
      </c>
      <c r="G42" s="397">
        <f t="shared" si="7"/>
        <v>2.9725049502719994E-2</v>
      </c>
      <c r="H42" s="397">
        <f t="shared" si="7"/>
        <v>7.9066779649228786E-2</v>
      </c>
      <c r="I42" s="397">
        <f t="shared" si="7"/>
        <v>8.2229450835197934E-2</v>
      </c>
      <c r="J42" s="397">
        <f t="shared" si="7"/>
        <v>8.5518628868605867E-2</v>
      </c>
      <c r="K42" s="397">
        <f t="shared" si="7"/>
        <v>8.8939374023350087E-2</v>
      </c>
      <c r="L42" s="397">
        <f t="shared" si="7"/>
        <v>3.6165067751467966E-2</v>
      </c>
    </row>
    <row r="43" spans="1:12" ht="24.75" customHeight="1" x14ac:dyDescent="0.25">
      <c r="A43" s="417" t="s">
        <v>708</v>
      </c>
      <c r="B43" s="399" t="s">
        <v>701</v>
      </c>
      <c r="C43" s="432">
        <f>-B20</f>
        <v>-0.53600000000000003</v>
      </c>
      <c r="D43" s="432">
        <f>-'[4]1. сводные данные'!L37</f>
        <v>0</v>
      </c>
      <c r="E43" s="397"/>
      <c r="F43" s="433"/>
      <c r="G43" s="434"/>
      <c r="H43" s="434"/>
      <c r="I43" s="434"/>
      <c r="J43" s="434"/>
      <c r="K43" s="434"/>
      <c r="L43" s="434"/>
    </row>
    <row r="44" spans="1:12" ht="21" customHeight="1" x14ac:dyDescent="0.25">
      <c r="A44" s="417" t="s">
        <v>709</v>
      </c>
      <c r="B44" s="399" t="s">
        <v>701</v>
      </c>
      <c r="C44" s="397">
        <f>SUM(C42:C43)</f>
        <v>-0.47028000000000003</v>
      </c>
      <c r="D44" s="397">
        <f t="shared" ref="D44:L44" si="8">SUM(D42:D43)</f>
        <v>6.7978799999999992E-2</v>
      </c>
      <c r="E44" s="397">
        <f>SUM(E42:E43)</f>
        <v>7.0290079199999994E-2</v>
      </c>
      <c r="F44" s="397">
        <f t="shared" si="8"/>
        <v>7.3101682367999993E-2</v>
      </c>
      <c r="G44" s="397">
        <f t="shared" si="8"/>
        <v>2.9725049502719994E-2</v>
      </c>
      <c r="H44" s="397">
        <f t="shared" si="8"/>
        <v>7.9066779649228786E-2</v>
      </c>
      <c r="I44" s="397">
        <f t="shared" si="8"/>
        <v>8.2229450835197934E-2</v>
      </c>
      <c r="J44" s="397">
        <f t="shared" si="8"/>
        <v>8.5518628868605867E-2</v>
      </c>
      <c r="K44" s="397">
        <f t="shared" si="8"/>
        <v>8.8939374023350087E-2</v>
      </c>
      <c r="L44" s="397">
        <f t="shared" si="8"/>
        <v>3.6165067751467966E-2</v>
      </c>
    </row>
    <row r="45" spans="1:12" ht="27.75" customHeight="1" x14ac:dyDescent="0.25">
      <c r="A45" s="417" t="s">
        <v>710</v>
      </c>
      <c r="B45" s="399" t="s">
        <v>701</v>
      </c>
      <c r="C45" s="397">
        <f>C44</f>
        <v>-0.47028000000000003</v>
      </c>
      <c r="D45" s="397">
        <f>C45+D44</f>
        <v>-0.40230120000000003</v>
      </c>
      <c r="E45" s="397">
        <f>D45+E44</f>
        <v>-0.33201112080000006</v>
      </c>
      <c r="F45" s="397">
        <f t="shared" ref="F45:K45" si="9">E45+F44</f>
        <v>-0.25890943843200009</v>
      </c>
      <c r="G45" s="397">
        <f t="shared" si="9"/>
        <v>-0.22918438892928011</v>
      </c>
      <c r="H45" s="397">
        <f>G45+H44</f>
        <v>-0.15011760928005133</v>
      </c>
      <c r="I45" s="397">
        <f t="shared" si="9"/>
        <v>-6.7888158444853394E-2</v>
      </c>
      <c r="J45" s="397">
        <f t="shared" si="9"/>
        <v>1.7630470423752473E-2</v>
      </c>
      <c r="K45" s="397">
        <f t="shared" si="9"/>
        <v>0.10656984444710256</v>
      </c>
      <c r="L45" s="397">
        <f>K45+L44</f>
        <v>0.14273491219857054</v>
      </c>
    </row>
    <row r="46" spans="1:12" ht="24" customHeight="1" x14ac:dyDescent="0.25">
      <c r="A46" s="396" t="s">
        <v>301</v>
      </c>
      <c r="B46" s="397"/>
      <c r="C46" s="397">
        <f>1/(1+$C$36)^(C41-1)</f>
        <v>1</v>
      </c>
      <c r="D46" s="397">
        <v>0.970873786407767</v>
      </c>
      <c r="E46" s="397">
        <v>0.94259590913375435</v>
      </c>
      <c r="F46" s="397">
        <v>0.91514165935315961</v>
      </c>
      <c r="G46" s="397">
        <v>0.888487047915689</v>
      </c>
      <c r="H46" s="397">
        <v>0.86260878438416411</v>
      </c>
      <c r="I46" s="397">
        <v>0.83748425668365445</v>
      </c>
      <c r="J46" s="397">
        <v>0.81309151134335378</v>
      </c>
      <c r="K46" s="397">
        <v>0.78940923431393573</v>
      </c>
      <c r="L46" s="397">
        <v>0.76641673234362695</v>
      </c>
    </row>
    <row r="47" spans="1:12" ht="22.5" customHeight="1" x14ac:dyDescent="0.25">
      <c r="A47" s="417" t="s">
        <v>711</v>
      </c>
      <c r="B47" s="399" t="s">
        <v>701</v>
      </c>
      <c r="C47" s="397">
        <f>C44*C46</f>
        <v>-0.47028000000000003</v>
      </c>
      <c r="D47" s="397">
        <f>D44*D46</f>
        <v>6.5998834951456309E-2</v>
      </c>
      <c r="E47" s="397">
        <f t="shared" ref="E47:L47" si="10">E44*E46</f>
        <v>6.6255141106607587E-2</v>
      </c>
      <c r="F47" s="397">
        <f t="shared" si="10"/>
        <v>6.6898394903759123E-2</v>
      </c>
      <c r="G47" s="397">
        <f t="shared" si="10"/>
        <v>2.6410321481819408E-2</v>
      </c>
      <c r="H47" s="397">
        <f t="shared" si="10"/>
        <v>6.8203698678391808E-2</v>
      </c>
      <c r="I47" s="397">
        <f t="shared" si="10"/>
        <v>6.8865870510220847E-2</v>
      </c>
      <c r="J47" s="397">
        <f t="shared" si="10"/>
        <v>6.9534471194786104E-2</v>
      </c>
      <c r="K47" s="397">
        <f t="shared" si="10"/>
        <v>7.0209563148133536E-2</v>
      </c>
      <c r="L47" s="397">
        <f t="shared" si="10"/>
        <v>2.771751305106596E-2</v>
      </c>
    </row>
    <row r="48" spans="1:12" ht="24.75" customHeight="1" x14ac:dyDescent="0.25">
      <c r="A48" s="417" t="s">
        <v>712</v>
      </c>
      <c r="B48" s="399" t="s">
        <v>701</v>
      </c>
      <c r="C48" s="397">
        <f>C46*C45</f>
        <v>-0.47028000000000003</v>
      </c>
      <c r="D48" s="397">
        <f>D46*D45</f>
        <v>-0.39058368932038839</v>
      </c>
      <c r="E48" s="397">
        <f t="shared" ref="E48:L48" si="11">E46*E45</f>
        <v>-0.3129523242529928</v>
      </c>
      <c r="F48" s="397">
        <f t="shared" si="11"/>
        <v>-0.23693881310885528</v>
      </c>
      <c r="G48" s="397">
        <f t="shared" si="11"/>
        <v>-0.2036273611481372</v>
      </c>
      <c r="H48" s="397">
        <f t="shared" si="11"/>
        <v>-0.129492768455722</v>
      </c>
      <c r="I48" s="397">
        <f t="shared" si="11"/>
        <v>-5.6855263912810206E-2</v>
      </c>
      <c r="J48" s="397">
        <f t="shared" si="11"/>
        <v>1.4335185842543197E-2</v>
      </c>
      <c r="K48" s="397">
        <f t="shared" si="11"/>
        <v>8.4127219305942469E-2</v>
      </c>
      <c r="L48" s="397">
        <f t="shared" si="11"/>
        <v>0.10939442499858293</v>
      </c>
    </row>
    <row r="49" spans="1:12" x14ac:dyDescent="0.25">
      <c r="A49" s="435"/>
      <c r="B49" s="436"/>
      <c r="C49" s="436"/>
      <c r="D49" s="436"/>
      <c r="E49" s="436"/>
      <c r="F49" s="436"/>
      <c r="G49" s="436"/>
      <c r="H49" s="436"/>
      <c r="I49" s="436"/>
      <c r="J49" s="436"/>
      <c r="K49" s="436"/>
      <c r="L49" s="436"/>
    </row>
    <row r="50" spans="1:12" ht="40.5" customHeight="1" x14ac:dyDescent="0.25">
      <c r="A50" s="437" t="s">
        <v>713</v>
      </c>
      <c r="B50" s="438" t="s">
        <v>699</v>
      </c>
      <c r="C50" s="438" t="s">
        <v>714</v>
      </c>
      <c r="D50" s="436"/>
      <c r="E50" s="436"/>
      <c r="F50" s="436"/>
      <c r="G50" s="436"/>
      <c r="H50" s="436"/>
      <c r="I50" s="436"/>
      <c r="J50" s="436"/>
      <c r="K50" s="436"/>
      <c r="L50" s="436"/>
    </row>
    <row r="51" spans="1:12" ht="24.75" customHeight="1" x14ac:dyDescent="0.25">
      <c r="A51" s="417" t="s">
        <v>715</v>
      </c>
      <c r="B51" s="399" t="s">
        <v>701</v>
      </c>
      <c r="C51" s="399">
        <f>SUM(C47:L47)</f>
        <v>5.9813809026240644E-2</v>
      </c>
      <c r="D51" s="439"/>
      <c r="E51" s="439"/>
      <c r="F51" s="440"/>
      <c r="G51" s="441"/>
      <c r="H51" s="441"/>
      <c r="I51" s="441"/>
      <c r="J51" s="441"/>
      <c r="K51" s="441"/>
      <c r="L51" s="441"/>
    </row>
    <row r="52" spans="1:12" ht="25.5" customHeight="1" x14ac:dyDescent="0.25">
      <c r="A52" s="442" t="s">
        <v>300</v>
      </c>
      <c r="B52" s="400" t="s">
        <v>618</v>
      </c>
      <c r="C52" s="400">
        <f>IRR(C44:L44)</f>
        <v>5.6326982851254037E-2</v>
      </c>
      <c r="D52" s="439"/>
      <c r="E52" s="439"/>
      <c r="F52" s="440"/>
      <c r="G52" s="441"/>
      <c r="H52" s="441"/>
      <c r="I52" s="441"/>
      <c r="J52" s="441"/>
      <c r="K52" s="441"/>
      <c r="L52" s="441"/>
    </row>
    <row r="53" spans="1:12" ht="25.5" customHeight="1" x14ac:dyDescent="0.25">
      <c r="A53" s="442" t="s">
        <v>716</v>
      </c>
      <c r="B53" s="431" t="s">
        <v>717</v>
      </c>
      <c r="C53" s="431">
        <f>IF(L45&lt;0,"не окупается",(COUNTIF(C45:L45,"&lt;0")+1))</f>
        <v>8</v>
      </c>
      <c r="D53" s="439"/>
      <c r="E53" s="439"/>
      <c r="F53" s="443"/>
      <c r="G53" s="441"/>
      <c r="H53" s="441"/>
      <c r="I53" s="441"/>
      <c r="J53" s="441"/>
      <c r="K53" s="441"/>
      <c r="L53" s="441"/>
    </row>
    <row r="54" spans="1:12" ht="25.5" customHeight="1" x14ac:dyDescent="0.25">
      <c r="A54" s="417" t="s">
        <v>718</v>
      </c>
      <c r="B54" s="431" t="s">
        <v>717</v>
      </c>
      <c r="C54" s="431">
        <f>IF(L48&lt;0,"не окупается",(COUNTIF(C48:L48,"&lt;0")+1))</f>
        <v>8</v>
      </c>
      <c r="D54" s="439"/>
      <c r="E54" s="439"/>
      <c r="F54" s="444"/>
      <c r="G54" s="441"/>
      <c r="H54" s="441"/>
      <c r="I54" s="441"/>
      <c r="J54" s="441"/>
      <c r="K54" s="441"/>
      <c r="L54" s="441"/>
    </row>
  </sheetData>
  <mergeCells count="11">
    <mergeCell ref="A15:E15"/>
    <mergeCell ref="A16:E16"/>
    <mergeCell ref="A40:A41"/>
    <mergeCell ref="B40:B41"/>
    <mergeCell ref="C40:L40"/>
    <mergeCell ref="A5:E5"/>
    <mergeCell ref="A7:E7"/>
    <mergeCell ref="A9:E9"/>
    <mergeCell ref="A10:E10"/>
    <mergeCell ref="A12:E12"/>
    <mergeCell ref="A13:E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2022-09-19T03:41:50Z</dcterms:modified>
</cp:coreProperties>
</file>